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05" yWindow="-15" windowWidth="11730" windowHeight="7575" firstSheet="3" activeTab="11"/>
  </bookViews>
  <sheets>
    <sheet name="날짜별 내역" sheetId="1" r:id="rId1"/>
    <sheet name="세부 내역" sheetId="2" r:id="rId2"/>
    <sheet name="3월 내역" sheetId="5" r:id="rId3"/>
    <sheet name="4월 내역" sheetId="6" r:id="rId4"/>
    <sheet name="5월 내역" sheetId="7" r:id="rId5"/>
    <sheet name="6월 내역" sheetId="8" r:id="rId6"/>
    <sheet name="7월 내역" sheetId="9" r:id="rId7"/>
    <sheet name="8월 내역" sheetId="13" r:id="rId8"/>
    <sheet name="9월 내역" sheetId="12" r:id="rId9"/>
    <sheet name="10월 내역" sheetId="10" r:id="rId10"/>
    <sheet name="11월 내역" sheetId="11" r:id="rId11"/>
    <sheet name="12월 내역" sheetId="14" r:id="rId12"/>
    <sheet name="현재 잔액 및 통장내역" sheetId="4" r:id="rId13"/>
    <sheet name="학생회비 납부인원" sheetId="3" r:id="rId14"/>
  </sheets>
  <calcPr calcId="125725"/>
</workbook>
</file>

<file path=xl/calcChain.xml><?xml version="1.0" encoding="utf-8"?>
<calcChain xmlns="http://schemas.openxmlformats.org/spreadsheetml/2006/main">
  <c r="I14" i="14"/>
  <c r="M14"/>
  <c r="L14"/>
  <c r="K14"/>
  <c r="I9" i="10"/>
  <c r="K9" s="1"/>
  <c r="I12" i="12"/>
  <c r="K12" s="1"/>
  <c r="C20" i="2"/>
  <c r="C21"/>
  <c r="I160"/>
  <c r="I52" i="1"/>
  <c r="M9" i="13"/>
  <c r="L9"/>
  <c r="I9"/>
  <c r="M12" i="12"/>
  <c r="L12"/>
  <c r="M9" i="11"/>
  <c r="L9"/>
  <c r="I9"/>
  <c r="K9" s="1"/>
  <c r="M9" i="10"/>
  <c r="L9"/>
  <c r="K9" i="13" l="1"/>
  <c r="M9" i="9"/>
  <c r="L9"/>
  <c r="I9"/>
  <c r="M9" i="8"/>
  <c r="L9"/>
  <c r="M10" i="7"/>
  <c r="L10"/>
  <c r="I7"/>
  <c r="I10"/>
  <c r="M10" i="6"/>
  <c r="L10"/>
  <c r="I9"/>
  <c r="I8"/>
  <c r="I7"/>
  <c r="I10"/>
  <c r="M17" i="5"/>
  <c r="L17"/>
  <c r="G17"/>
  <c r="I16"/>
  <c r="I15"/>
  <c r="I14"/>
  <c r="I13"/>
  <c r="I12"/>
  <c r="I11"/>
  <c r="I10"/>
  <c r="I9"/>
  <c r="I8"/>
  <c r="I9" i="8" l="1"/>
  <c r="K9" s="1"/>
  <c r="I17" i="5"/>
  <c r="D17"/>
  <c r="K9" i="9"/>
  <c r="K10" i="7"/>
  <c r="K10" i="6"/>
  <c r="I40" i="1"/>
  <c r="I39"/>
  <c r="I120" i="2"/>
  <c r="I119"/>
  <c r="I118"/>
  <c r="I117"/>
  <c r="I116"/>
  <c r="H115"/>
  <c r="I115" s="1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H46"/>
  <c r="I46" s="1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G160"/>
  <c r="C7"/>
  <c r="C5"/>
  <c r="G13" i="1"/>
  <c r="G12"/>
  <c r="G10"/>
  <c r="G7"/>
  <c r="G6"/>
  <c r="G4"/>
  <c r="C7"/>
  <c r="C5"/>
  <c r="D160" i="2" l="1"/>
  <c r="K17" i="5"/>
  <c r="G18" i="1"/>
  <c r="C20" s="1"/>
  <c r="C14" i="2"/>
  <c r="E93" i="3"/>
  <c r="I28" i="1"/>
  <c r="M160" i="2"/>
  <c r="L160"/>
  <c r="K160" l="1"/>
  <c r="C19"/>
  <c r="I29" i="1"/>
  <c r="I38"/>
  <c r="I37"/>
  <c r="I36"/>
  <c r="I33"/>
  <c r="I32"/>
  <c r="I30" l="1"/>
  <c r="I31"/>
  <c r="I34"/>
  <c r="I35"/>
  <c r="M52"/>
  <c r="L52"/>
  <c r="D52"/>
  <c r="C14"/>
  <c r="G52"/>
  <c r="C19" l="1"/>
  <c r="K52" l="1"/>
  <c r="C21" l="1"/>
</calcChain>
</file>

<file path=xl/sharedStrings.xml><?xml version="1.0" encoding="utf-8"?>
<sst xmlns="http://schemas.openxmlformats.org/spreadsheetml/2006/main" count="1106" uniqueCount="524">
  <si>
    <t>수입처</t>
    <phoneticPr fontId="1" type="noConversion"/>
  </si>
  <si>
    <t>수입액</t>
    <phoneticPr fontId="1" type="noConversion"/>
  </si>
  <si>
    <t>비고</t>
    <phoneticPr fontId="1" type="noConversion"/>
  </si>
  <si>
    <t>*총 수입 내역</t>
    <phoneticPr fontId="1" type="noConversion"/>
  </si>
  <si>
    <t>*총 지출 내역</t>
    <phoneticPr fontId="1" type="noConversion"/>
  </si>
  <si>
    <t>합계</t>
    <phoneticPr fontId="1" type="noConversion"/>
  </si>
  <si>
    <t>*총 수입 지출 잔액 비교</t>
    <phoneticPr fontId="1" type="noConversion"/>
  </si>
  <si>
    <t>구분</t>
    <phoneticPr fontId="1" type="noConversion"/>
  </si>
  <si>
    <t>금액</t>
    <phoneticPr fontId="1" type="noConversion"/>
  </si>
  <si>
    <t>총 수입액</t>
    <phoneticPr fontId="1" type="noConversion"/>
  </si>
  <si>
    <t>총 지출액</t>
    <phoneticPr fontId="1" type="noConversion"/>
  </si>
  <si>
    <t>잔액</t>
    <phoneticPr fontId="1" type="noConversion"/>
  </si>
  <si>
    <t>시행기간</t>
    <phoneticPr fontId="5" type="noConversion"/>
  </si>
  <si>
    <t>품목</t>
    <phoneticPr fontId="5" type="noConversion"/>
  </si>
  <si>
    <t>단가(원)</t>
    <phoneticPr fontId="5" type="noConversion"/>
  </si>
  <si>
    <t>수량</t>
    <phoneticPr fontId="5" type="noConversion"/>
  </si>
  <si>
    <t>합계(원)</t>
    <phoneticPr fontId="5" type="noConversion"/>
  </si>
  <si>
    <t>비고</t>
    <phoneticPr fontId="5" type="noConversion"/>
  </si>
  <si>
    <t>수입</t>
    <phoneticPr fontId="5" type="noConversion"/>
  </si>
  <si>
    <t>지출</t>
    <phoneticPr fontId="5" type="noConversion"/>
  </si>
  <si>
    <t>영수증
일련번호</t>
    <phoneticPr fontId="5" type="noConversion"/>
  </si>
  <si>
    <t>3월결산</t>
    <phoneticPr fontId="5" type="noConversion"/>
  </si>
  <si>
    <t>지난달이월금</t>
    <phoneticPr fontId="5" type="noConversion"/>
  </si>
  <si>
    <t>잔액</t>
    <phoneticPr fontId="5" type="noConversion"/>
  </si>
  <si>
    <t>세부사업(행사)</t>
    <phoneticPr fontId="5" type="noConversion"/>
  </si>
  <si>
    <t>대내사업(행사)</t>
    <phoneticPr fontId="1" type="noConversion"/>
  </si>
  <si>
    <t>대외사업(행사)</t>
    <phoneticPr fontId="1" type="noConversion"/>
  </si>
  <si>
    <t>수수료</t>
    <phoneticPr fontId="1" type="noConversion"/>
  </si>
  <si>
    <t>할인금액</t>
    <phoneticPr fontId="1" type="noConversion"/>
  </si>
  <si>
    <t>주요 항목</t>
    <phoneticPr fontId="5" type="noConversion"/>
  </si>
  <si>
    <t>활 동 내 역</t>
    <phoneticPr fontId="5" type="noConversion"/>
  </si>
  <si>
    <t>신입생 O.T</t>
    <phoneticPr fontId="1" type="noConversion"/>
  </si>
  <si>
    <t>2016학년도 3월 ( 전기공학과  )학생회 회계 보고서</t>
    <phoneticPr fontId="1" type="noConversion"/>
  </si>
  <si>
    <t>계약금</t>
    <phoneticPr fontId="1" type="noConversion"/>
  </si>
  <si>
    <t>과잠</t>
    <phoneticPr fontId="1" type="noConversion"/>
  </si>
  <si>
    <t>해오름식</t>
    <phoneticPr fontId="1" type="noConversion"/>
  </si>
  <si>
    <t>2차</t>
    <phoneticPr fontId="1" type="noConversion"/>
  </si>
  <si>
    <t>개강파티 계약금</t>
    <phoneticPr fontId="1" type="noConversion"/>
  </si>
  <si>
    <t>학회실 도어락 건전지</t>
    <phoneticPr fontId="1" type="noConversion"/>
  </si>
  <si>
    <t>샘플(소포착불)</t>
    <phoneticPr fontId="1" type="noConversion"/>
  </si>
  <si>
    <t>2016년도 M.T</t>
    <phoneticPr fontId="1" type="noConversion"/>
  </si>
  <si>
    <t>통장 카드발급</t>
    <phoneticPr fontId="1" type="noConversion"/>
  </si>
  <si>
    <t>학생회실 공유기</t>
    <phoneticPr fontId="1" type="noConversion"/>
  </si>
  <si>
    <t>2016학년도 1학기 ( 전기공학과  )학생회 회계 보고서</t>
    <phoneticPr fontId="1" type="noConversion"/>
  </si>
  <si>
    <t>계좌거래내역 조회</t>
  </si>
  <si>
    <t>조회기간</t>
  </si>
  <si>
    <t>2016.03.02 ~ 2016.03.18</t>
  </si>
  <si>
    <t>계좌번호</t>
  </si>
  <si>
    <t>110-354-453062</t>
  </si>
  <si>
    <t>총잔액</t>
  </si>
  <si>
    <t>예금종류</t>
  </si>
  <si>
    <t>U드림 저축예금 (인터넷전용)</t>
  </si>
  <si>
    <t>출금가능금액</t>
  </si>
  <si>
    <t>거래일자</t>
  </si>
  <si>
    <t>시간</t>
  </si>
  <si>
    <t>적요</t>
  </si>
  <si>
    <t>출금</t>
  </si>
  <si>
    <t>입금</t>
  </si>
  <si>
    <t>내용</t>
  </si>
  <si>
    <t>2016-03-18</t>
  </si>
  <si>
    <t>11:25:32</t>
  </si>
  <si>
    <t>타행CD</t>
  </si>
  <si>
    <t>김진명　　　　</t>
  </si>
  <si>
    <t>2016-03-15</t>
  </si>
  <si>
    <t>12:22:04</t>
  </si>
  <si>
    <t>타행IB</t>
  </si>
  <si>
    <t>이동현</t>
  </si>
  <si>
    <t>2016-03-14</t>
  </si>
  <si>
    <t>21:54:49</t>
  </si>
  <si>
    <t>타행MB</t>
  </si>
  <si>
    <t>김윤수</t>
  </si>
  <si>
    <t>19:14:56</t>
  </si>
  <si>
    <t>정종혁　　　　</t>
  </si>
  <si>
    <t>2016-03-10</t>
  </si>
  <si>
    <t>13:09:08</t>
  </si>
  <si>
    <t>이희연１학년　</t>
  </si>
  <si>
    <t>2016-03-09</t>
  </si>
  <si>
    <t>15:04:59</t>
  </si>
  <si>
    <t>최선창</t>
  </si>
  <si>
    <t>14:45:48</t>
  </si>
  <si>
    <t>김태한</t>
  </si>
  <si>
    <t>08:36:28</t>
  </si>
  <si>
    <t>김혜곤　　　　</t>
  </si>
  <si>
    <t>2016-03-08</t>
  </si>
  <si>
    <t>20:10:17</t>
  </si>
  <si>
    <t>강민호</t>
  </si>
  <si>
    <t>19:14:34</t>
  </si>
  <si>
    <t>맹주장</t>
  </si>
  <si>
    <t>19:01:46</t>
  </si>
  <si>
    <t>김현민　　　　</t>
  </si>
  <si>
    <t>18:08:58</t>
  </si>
  <si>
    <t>조은향</t>
  </si>
  <si>
    <t>17:15:08</t>
  </si>
  <si>
    <t>정현식　　　　</t>
  </si>
  <si>
    <t>17:10:38</t>
  </si>
  <si>
    <t>윤상혁전기공1</t>
  </si>
  <si>
    <t>15:41:10</t>
  </si>
  <si>
    <t>남궁민　　　　</t>
  </si>
  <si>
    <t>15:21:44</t>
  </si>
  <si>
    <t>타행환</t>
  </si>
  <si>
    <t>박대경</t>
  </si>
  <si>
    <t>13:27:12</t>
  </si>
  <si>
    <t>백지상</t>
  </si>
  <si>
    <t>11:33:48</t>
  </si>
  <si>
    <t>인터넷</t>
  </si>
  <si>
    <t>2016조형준</t>
  </si>
  <si>
    <t>10:54:24</t>
  </si>
  <si>
    <t>임현석　　　　</t>
  </si>
  <si>
    <t>08:27:02</t>
  </si>
  <si>
    <t>오성덕　　　　</t>
  </si>
  <si>
    <t>2016-03-07</t>
  </si>
  <si>
    <t>19:10:59</t>
  </si>
  <si>
    <t>박종현</t>
  </si>
  <si>
    <t>18:59:31</t>
  </si>
  <si>
    <t>강민구　　　　</t>
  </si>
  <si>
    <t>18:07:17</t>
  </si>
  <si>
    <t>김도영　　　　</t>
  </si>
  <si>
    <t>17:22:16</t>
  </si>
  <si>
    <t>김상환　　　　</t>
  </si>
  <si>
    <t>17:21:05</t>
  </si>
  <si>
    <t>장효재　　　　</t>
  </si>
  <si>
    <t>16:43:23</t>
  </si>
  <si>
    <t>김용현　　　　</t>
  </si>
  <si>
    <t>16:15:12</t>
  </si>
  <si>
    <t>김민규　　　　</t>
  </si>
  <si>
    <t>15:09:35</t>
  </si>
  <si>
    <t>허정민　　　　</t>
  </si>
  <si>
    <t>14:58:28</t>
  </si>
  <si>
    <t>김병수</t>
  </si>
  <si>
    <t>14:36:28</t>
  </si>
  <si>
    <t>모바일</t>
  </si>
  <si>
    <t>이재원</t>
  </si>
  <si>
    <t>14:35:52</t>
  </si>
  <si>
    <t>조설림　　　　</t>
  </si>
  <si>
    <t>14:14:02</t>
  </si>
  <si>
    <t>백승현</t>
  </si>
  <si>
    <t>13:47:05</t>
  </si>
  <si>
    <t>진수민</t>
  </si>
  <si>
    <t>12:19:03</t>
  </si>
  <si>
    <t>이원석　　　　</t>
  </si>
  <si>
    <t>11:13:08</t>
  </si>
  <si>
    <t>송준영</t>
  </si>
  <si>
    <t>10:51:20</t>
  </si>
  <si>
    <t>이승철</t>
  </si>
  <si>
    <t>10:28:22</t>
  </si>
  <si>
    <t>홍성현　　　　</t>
  </si>
  <si>
    <t>10:17:54</t>
  </si>
  <si>
    <t>김도현</t>
  </si>
  <si>
    <t>10:02:36</t>
  </si>
  <si>
    <t>09:22:01</t>
  </si>
  <si>
    <t>안승민</t>
  </si>
  <si>
    <t>08:44:04</t>
  </si>
  <si>
    <t>타행폰</t>
  </si>
  <si>
    <t>오영숙</t>
  </si>
  <si>
    <t>08:25:39</t>
  </si>
  <si>
    <t>우미숙　　　　</t>
  </si>
  <si>
    <t>07:21:12</t>
  </si>
  <si>
    <t>유온숙</t>
  </si>
  <si>
    <t>2016-03-06</t>
  </si>
  <si>
    <t>23:52:04</t>
  </si>
  <si>
    <t>이선우</t>
  </si>
  <si>
    <t>23:12:55</t>
  </si>
  <si>
    <t>장재혁</t>
  </si>
  <si>
    <t>22:21:26</t>
  </si>
  <si>
    <t>이정우</t>
  </si>
  <si>
    <t>21:27:14</t>
  </si>
  <si>
    <t>조예찬</t>
  </si>
  <si>
    <t>20:22:11</t>
  </si>
  <si>
    <t>전임혁</t>
  </si>
  <si>
    <t>20:14:45</t>
  </si>
  <si>
    <t>전기과 문인성</t>
  </si>
  <si>
    <t>19:51:10</t>
  </si>
  <si>
    <t>최재영</t>
  </si>
  <si>
    <t>19:43:42</t>
  </si>
  <si>
    <t>김기연</t>
  </si>
  <si>
    <t>19:38:07</t>
  </si>
  <si>
    <t>김현우　　　　</t>
  </si>
  <si>
    <t>19:26:06</t>
  </si>
  <si>
    <t>박민수</t>
  </si>
  <si>
    <t>19:13:46</t>
  </si>
  <si>
    <t>이성호학생회</t>
  </si>
  <si>
    <t>18:15:44</t>
  </si>
  <si>
    <t>임재훈　　　　</t>
  </si>
  <si>
    <t>17:54:41</t>
  </si>
  <si>
    <t>손기웅</t>
  </si>
  <si>
    <t>16:55:03</t>
  </si>
  <si>
    <t>이채웅</t>
  </si>
  <si>
    <t>16:16:31</t>
  </si>
  <si>
    <t>김동욱</t>
  </si>
  <si>
    <t>15:50:11</t>
  </si>
  <si>
    <t>CD이체</t>
  </si>
  <si>
    <t>김경원</t>
  </si>
  <si>
    <t>15:11:41</t>
  </si>
  <si>
    <t>CD송금</t>
  </si>
  <si>
    <t>송지섭</t>
  </si>
  <si>
    <t>14:32:53</t>
  </si>
  <si>
    <t>박천규　　　　</t>
  </si>
  <si>
    <t>14:05:05</t>
  </si>
  <si>
    <t>김선경</t>
  </si>
  <si>
    <t>13:15:03</t>
  </si>
  <si>
    <t>이호열　　　　</t>
  </si>
  <si>
    <t>12:56:19</t>
  </si>
  <si>
    <t>박영진</t>
  </si>
  <si>
    <t>12:15:18</t>
  </si>
  <si>
    <t>이찬휘</t>
  </si>
  <si>
    <t>11:46:08</t>
  </si>
  <si>
    <t>이승호　　　　</t>
  </si>
  <si>
    <t>09:36:12</t>
  </si>
  <si>
    <t>김윤호</t>
  </si>
  <si>
    <t>2016-03-05</t>
  </si>
  <si>
    <t>22:08:31</t>
  </si>
  <si>
    <t>전기공학과안정</t>
  </si>
  <si>
    <t>21:40:12</t>
  </si>
  <si>
    <t>김대민</t>
  </si>
  <si>
    <t>20:45:53</t>
  </si>
  <si>
    <t>우광준</t>
  </si>
  <si>
    <t>20:03:58</t>
  </si>
  <si>
    <t>김종석</t>
  </si>
  <si>
    <t>18:44:20</t>
  </si>
  <si>
    <t>전병국</t>
  </si>
  <si>
    <t>17:55:22</t>
  </si>
  <si>
    <t>이우진16학번</t>
  </si>
  <si>
    <t>16:59:48</t>
  </si>
  <si>
    <t>김진효</t>
  </si>
  <si>
    <t>16:53:56</t>
  </si>
  <si>
    <t>염우형</t>
  </si>
  <si>
    <t>16:40:05</t>
  </si>
  <si>
    <t>강혁</t>
  </si>
  <si>
    <t>15:33:07</t>
  </si>
  <si>
    <t>정민성</t>
  </si>
  <si>
    <t>15:18:00</t>
  </si>
  <si>
    <t>배연주</t>
  </si>
  <si>
    <t>15:07:11</t>
  </si>
  <si>
    <t>곽대희</t>
  </si>
  <si>
    <t>12:58:51</t>
  </si>
  <si>
    <t>전병관　　　　</t>
  </si>
  <si>
    <t>12:47:30</t>
  </si>
  <si>
    <t>김지승</t>
  </si>
  <si>
    <t>11:25:06</t>
  </si>
  <si>
    <t>전기과박상준</t>
  </si>
  <si>
    <t xml:space="preserve">직접 낸 사람 </t>
    <phoneticPr fontId="1" type="noConversion"/>
  </si>
  <si>
    <r>
      <rPr>
        <b/>
        <sz val="21"/>
        <color indexed="8"/>
        <rFont val="맑은 고딕"/>
        <family val="3"/>
        <charset val="129"/>
      </rPr>
      <t xml:space="preserve">입출금거래내역 </t>
    </r>
  </si>
  <si>
    <t>입출금 거래내역은 입출금한 내용을 한번에 확인할 수 있습니다.</t>
  </si>
  <si>
    <t>현재시간 : 2016년 07월 23일 15시 31분 37초</t>
  </si>
  <si>
    <t>356-1125-2646-43</t>
  </si>
  <si>
    <t>자유저축예탁금</t>
  </si>
  <si>
    <t>예금주명</t>
  </si>
  <si>
    <t>조태호</t>
  </si>
  <si>
    <t>통장잔액</t>
  </si>
  <si>
    <t>조회시작일</t>
  </si>
  <si>
    <t>2016/01/24</t>
  </si>
  <si>
    <t>조회종료일</t>
  </si>
  <si>
    <t>2016/07/23</t>
  </si>
  <si>
    <t>이월금</t>
    <phoneticPr fontId="1" type="noConversion"/>
  </si>
  <si>
    <t>신입생 O.T 회비</t>
    <phoneticPr fontId="1" type="noConversion"/>
  </si>
  <si>
    <t>재학생+신입생</t>
    <phoneticPr fontId="1" type="noConversion"/>
  </si>
  <si>
    <t>학과 O.T 지원금</t>
    <phoneticPr fontId="1" type="noConversion"/>
  </si>
  <si>
    <t>개강모임 회비</t>
    <phoneticPr fontId="1" type="noConversion"/>
  </si>
  <si>
    <t>학생회비</t>
    <phoneticPr fontId="1" type="noConversion"/>
  </si>
  <si>
    <t>재학생 과잠</t>
    <phoneticPr fontId="1" type="noConversion"/>
  </si>
  <si>
    <t>계약금환급</t>
    <phoneticPr fontId="1" type="noConversion"/>
  </si>
  <si>
    <t>예금이자</t>
    <phoneticPr fontId="1" type="noConversion"/>
  </si>
  <si>
    <t>지출처</t>
    <phoneticPr fontId="1" type="noConversion"/>
  </si>
  <si>
    <t>지출액</t>
    <phoneticPr fontId="1" type="noConversion"/>
  </si>
  <si>
    <t>비고</t>
    <phoneticPr fontId="1" type="noConversion"/>
  </si>
  <si>
    <t>신입생 O.T</t>
    <phoneticPr fontId="1" type="noConversion"/>
  </si>
  <si>
    <t>계약금</t>
    <phoneticPr fontId="1" type="noConversion"/>
  </si>
  <si>
    <t>기타</t>
    <phoneticPr fontId="1" type="noConversion"/>
  </si>
  <si>
    <t>개강모임</t>
    <phoneticPr fontId="1" type="noConversion"/>
  </si>
  <si>
    <t>동아리 지원금</t>
    <phoneticPr fontId="1" type="noConversion"/>
  </si>
  <si>
    <t>공대 지원금</t>
    <phoneticPr fontId="1" type="noConversion"/>
  </si>
  <si>
    <t>과잠</t>
    <phoneticPr fontId="1" type="noConversion"/>
  </si>
  <si>
    <t>M.T</t>
    <phoneticPr fontId="1" type="noConversion"/>
  </si>
  <si>
    <t>해오름식</t>
    <phoneticPr fontId="1" type="noConversion"/>
  </si>
  <si>
    <t>수수료</t>
    <phoneticPr fontId="1" type="noConversion"/>
  </si>
  <si>
    <t>공대 체육대회</t>
    <phoneticPr fontId="1" type="noConversion"/>
  </si>
  <si>
    <t>종강 모임</t>
    <phoneticPr fontId="1" type="noConversion"/>
  </si>
  <si>
    <t>휴학자 회비 환급</t>
    <phoneticPr fontId="1" type="noConversion"/>
  </si>
  <si>
    <t>과체육대회, 결산소득세</t>
    <phoneticPr fontId="1" type="noConversion"/>
  </si>
  <si>
    <t>합계</t>
    <phoneticPr fontId="1" type="noConversion"/>
  </si>
  <si>
    <t>수입처</t>
    <phoneticPr fontId="1" type="noConversion"/>
  </si>
  <si>
    <t>수입액</t>
    <phoneticPr fontId="1" type="noConversion"/>
  </si>
  <si>
    <t>비고</t>
    <phoneticPr fontId="1" type="noConversion"/>
  </si>
  <si>
    <t>계약금환급</t>
    <phoneticPr fontId="1" type="noConversion"/>
  </si>
  <si>
    <t>예금이자</t>
    <phoneticPr fontId="1" type="noConversion"/>
  </si>
  <si>
    <t>합계</t>
    <phoneticPr fontId="1" type="noConversion"/>
  </si>
  <si>
    <t>신입생 O.T</t>
    <phoneticPr fontId="1" type="noConversion"/>
  </si>
  <si>
    <t>감자탕</t>
    <phoneticPr fontId="1" type="noConversion"/>
  </si>
  <si>
    <t>술</t>
    <phoneticPr fontId="1" type="noConversion"/>
  </si>
  <si>
    <t>공기밥</t>
    <phoneticPr fontId="1" type="noConversion"/>
  </si>
  <si>
    <t>공대지원금</t>
    <phoneticPr fontId="1" type="noConversion"/>
  </si>
  <si>
    <t>2차</t>
    <phoneticPr fontId="1" type="noConversion"/>
  </si>
  <si>
    <t>소주</t>
    <phoneticPr fontId="1" type="noConversion"/>
  </si>
  <si>
    <t>김피탕(중)</t>
    <phoneticPr fontId="1" type="noConversion"/>
  </si>
  <si>
    <t>순살치킨2마리</t>
    <phoneticPr fontId="1" type="noConversion"/>
  </si>
  <si>
    <t>복받은부라더</t>
    <phoneticPr fontId="1" type="noConversion"/>
  </si>
  <si>
    <t>김피탕(대)</t>
    <phoneticPr fontId="1" type="noConversion"/>
  </si>
  <si>
    <t>모듬어묵탕</t>
    <phoneticPr fontId="1" type="noConversion"/>
  </si>
  <si>
    <t>생맥주 1700CC</t>
    <phoneticPr fontId="1" type="noConversion"/>
  </si>
  <si>
    <t>맥주(카스+하이트)</t>
    <phoneticPr fontId="1" type="noConversion"/>
  </si>
  <si>
    <t>머드쉐이크</t>
    <phoneticPr fontId="1" type="noConversion"/>
  </si>
  <si>
    <t>음료수</t>
    <phoneticPr fontId="1" type="noConversion"/>
  </si>
  <si>
    <t>아이스크림</t>
    <phoneticPr fontId="1" type="noConversion"/>
  </si>
  <si>
    <t>3차</t>
    <phoneticPr fontId="1" type="noConversion"/>
  </si>
  <si>
    <t>노래방</t>
    <phoneticPr fontId="1" type="noConversion"/>
  </si>
  <si>
    <t>개강파티 계약금</t>
    <phoneticPr fontId="1" type="noConversion"/>
  </si>
  <si>
    <t>계약금</t>
    <phoneticPr fontId="1" type="noConversion"/>
  </si>
  <si>
    <t>학회실 도어락 건전지</t>
    <phoneticPr fontId="1" type="noConversion"/>
  </si>
  <si>
    <t>개강파티 1차</t>
    <phoneticPr fontId="1" type="noConversion"/>
  </si>
  <si>
    <t>술(참이슬+처음처럼+자몽의이슬+카프리)</t>
    <phoneticPr fontId="1" type="noConversion"/>
  </si>
  <si>
    <t>탕수육(중)</t>
    <phoneticPr fontId="1" type="noConversion"/>
  </si>
  <si>
    <t>순살치즈파닭2마리</t>
    <phoneticPr fontId="1" type="noConversion"/>
  </si>
  <si>
    <t>대박짬뽕탕</t>
    <phoneticPr fontId="1" type="noConversion"/>
  </si>
  <si>
    <t>얼큰어묵탕</t>
    <phoneticPr fontId="1" type="noConversion"/>
  </si>
  <si>
    <t>참이슬</t>
    <phoneticPr fontId="1" type="noConversion"/>
  </si>
  <si>
    <t>사이다</t>
    <phoneticPr fontId="1" type="noConversion"/>
  </si>
  <si>
    <t>동아리지원</t>
    <phoneticPr fontId="1" type="noConversion"/>
  </si>
  <si>
    <t>동아리 지원금</t>
    <phoneticPr fontId="1" type="noConversion"/>
  </si>
  <si>
    <t>공과대학 지원금</t>
    <phoneticPr fontId="1" type="noConversion"/>
  </si>
  <si>
    <t>과잠</t>
    <phoneticPr fontId="1" type="noConversion"/>
  </si>
  <si>
    <t>샘플(소포착불)</t>
    <phoneticPr fontId="1" type="noConversion"/>
  </si>
  <si>
    <t>2016년도 M.T</t>
    <phoneticPr fontId="1" type="noConversion"/>
  </si>
  <si>
    <t>의약품</t>
    <phoneticPr fontId="1" type="noConversion"/>
  </si>
  <si>
    <t>카스큐팩</t>
    <phoneticPr fontId="1" type="noConversion"/>
  </si>
  <si>
    <t>처음처럼병(지)</t>
    <phoneticPr fontId="1" type="noConversion"/>
  </si>
  <si>
    <t>처음처럼순하리(사과)</t>
    <phoneticPr fontId="1" type="noConversion"/>
  </si>
  <si>
    <t>처음순하리병(복숭아)</t>
    <phoneticPr fontId="1" type="noConversion"/>
  </si>
  <si>
    <t>식대</t>
    <phoneticPr fontId="1" type="noConversion"/>
  </si>
  <si>
    <t>교통비</t>
    <phoneticPr fontId="1" type="noConversion"/>
  </si>
  <si>
    <t>식자재구입</t>
    <phoneticPr fontId="1" type="noConversion"/>
  </si>
  <si>
    <t>치킨</t>
    <phoneticPr fontId="1" type="noConversion"/>
  </si>
  <si>
    <t>공대 체육대회</t>
    <phoneticPr fontId="1" type="noConversion"/>
  </si>
  <si>
    <t>05월 16일</t>
    <phoneticPr fontId="1" type="noConversion"/>
  </si>
  <si>
    <t>재료운반(택시)</t>
    <phoneticPr fontId="1" type="noConversion"/>
  </si>
  <si>
    <t>체육대회 물품구매</t>
    <phoneticPr fontId="1" type="noConversion"/>
  </si>
  <si>
    <t>롯데 아이시스 8.0</t>
    <phoneticPr fontId="1" type="noConversion"/>
  </si>
  <si>
    <t>통큰팝콘</t>
    <phoneticPr fontId="1" type="noConversion"/>
  </si>
  <si>
    <t>농심 양파링(대)</t>
    <phoneticPr fontId="1" type="noConversion"/>
  </si>
  <si>
    <t>크라운 콘칩</t>
    <phoneticPr fontId="1" type="noConversion"/>
  </si>
  <si>
    <t>농심 오징어집 지퍼백</t>
    <phoneticPr fontId="1" type="noConversion"/>
  </si>
  <si>
    <t>콜라+스프라이트</t>
    <phoneticPr fontId="1" type="noConversion"/>
  </si>
  <si>
    <t>농심 감자깡(대)</t>
    <phoneticPr fontId="1" type="noConversion"/>
  </si>
  <si>
    <t>초이스엘 뻥이요</t>
    <phoneticPr fontId="1" type="noConversion"/>
  </si>
  <si>
    <t>농심 알새우칩</t>
    <phoneticPr fontId="1" type="noConversion"/>
  </si>
  <si>
    <t>다이소 균일가 1000원</t>
    <phoneticPr fontId="1" type="noConversion"/>
  </si>
  <si>
    <t>협동주방용품 1000원</t>
    <phoneticPr fontId="1" type="noConversion"/>
  </si>
  <si>
    <t>농심 매운 새우깡</t>
    <phoneticPr fontId="1" type="noConversion"/>
  </si>
  <si>
    <t>농심 포스틱(대)</t>
    <phoneticPr fontId="1" type="noConversion"/>
  </si>
  <si>
    <t>맥주(클라우드)</t>
    <phoneticPr fontId="1" type="noConversion"/>
  </si>
  <si>
    <t>추가 음료구입(이온음료)</t>
    <phoneticPr fontId="1" type="noConversion"/>
  </si>
  <si>
    <t>전기과 체육대회</t>
    <phoneticPr fontId="1" type="noConversion"/>
  </si>
  <si>
    <t>05월 20일</t>
    <phoneticPr fontId="1" type="noConversion"/>
  </si>
  <si>
    <t>음료 구입(물,이온음료)</t>
    <phoneticPr fontId="1" type="noConversion"/>
  </si>
  <si>
    <t>짜장면</t>
    <phoneticPr fontId="1" type="noConversion"/>
  </si>
  <si>
    <t>종강모임</t>
    <phoneticPr fontId="1" type="noConversion"/>
  </si>
  <si>
    <t>05월 31일</t>
    <phoneticPr fontId="1" type="noConversion"/>
  </si>
  <si>
    <t>뼈해장국</t>
    <phoneticPr fontId="1" type="noConversion"/>
  </si>
  <si>
    <t>학생회비 환급</t>
    <phoneticPr fontId="1" type="noConversion"/>
  </si>
  <si>
    <t>06월 26일</t>
    <phoneticPr fontId="1" type="noConversion"/>
  </si>
  <si>
    <t>결산 소득세</t>
    <phoneticPr fontId="1" type="noConversion"/>
  </si>
  <si>
    <t>07월 22일</t>
    <phoneticPr fontId="1" type="noConversion"/>
  </si>
  <si>
    <t>콜라 작은것</t>
    <phoneticPr fontId="1" type="noConversion"/>
  </si>
  <si>
    <t>콜라추가</t>
    <phoneticPr fontId="1" type="noConversion"/>
  </si>
  <si>
    <t>버스대여</t>
    <phoneticPr fontId="1" type="noConversion"/>
  </si>
  <si>
    <t>답사 식비</t>
    <phoneticPr fontId="1" type="noConversion"/>
  </si>
  <si>
    <t>답사 경유비</t>
    <phoneticPr fontId="1" type="noConversion"/>
  </si>
  <si>
    <t>하이패스</t>
    <phoneticPr fontId="1" type="noConversion"/>
  </si>
  <si>
    <t>차량지원</t>
    <phoneticPr fontId="1" type="noConversion"/>
  </si>
  <si>
    <t>후발대 교통비</t>
    <phoneticPr fontId="1" type="noConversion"/>
  </si>
  <si>
    <t>숙박비</t>
    <phoneticPr fontId="1" type="noConversion"/>
  </si>
  <si>
    <t>마트</t>
    <phoneticPr fontId="1" type="noConversion"/>
  </si>
  <si>
    <t>미니스톱</t>
    <phoneticPr fontId="1" type="noConversion"/>
  </si>
  <si>
    <t>cu문화상품권</t>
    <phoneticPr fontId="1" type="noConversion"/>
  </si>
  <si>
    <t>gs문화상품권</t>
    <phoneticPr fontId="1" type="noConversion"/>
  </si>
  <si>
    <t>상품</t>
    <phoneticPr fontId="1" type="noConversion"/>
  </si>
  <si>
    <t>뼈해장국</t>
    <phoneticPr fontId="1" type="noConversion"/>
  </si>
  <si>
    <t>해오름식</t>
    <phoneticPr fontId="1" type="noConversion"/>
  </si>
  <si>
    <t>핫팩</t>
    <phoneticPr fontId="1" type="noConversion"/>
  </si>
  <si>
    <t>헛개수</t>
    <phoneticPr fontId="1" type="noConversion"/>
  </si>
  <si>
    <t>짬뽕탕</t>
    <phoneticPr fontId="1" type="noConversion"/>
  </si>
  <si>
    <t>부대찌개</t>
    <phoneticPr fontId="1" type="noConversion"/>
  </si>
  <si>
    <t>주류</t>
    <phoneticPr fontId="1" type="noConversion"/>
  </si>
  <si>
    <t>계란말이</t>
    <phoneticPr fontId="1" type="noConversion"/>
  </si>
  <si>
    <t>골뱅이</t>
    <phoneticPr fontId="1" type="noConversion"/>
  </si>
  <si>
    <t>오뎅탕</t>
    <phoneticPr fontId="1" type="noConversion"/>
  </si>
  <si>
    <t>해물짬뽕탕</t>
    <phoneticPr fontId="1" type="noConversion"/>
  </si>
  <si>
    <t>부대찌개전골</t>
    <phoneticPr fontId="1" type="noConversion"/>
  </si>
  <si>
    <t>소주(순하리 처음처럼+좋은데이 핑크+좋은데이 석류+참이슬+청포도)</t>
    <phoneticPr fontId="1" type="noConversion"/>
  </si>
  <si>
    <t>어묵탕</t>
    <phoneticPr fontId="1" type="noConversion"/>
  </si>
  <si>
    <t>04월 01일</t>
    <phoneticPr fontId="1" type="noConversion"/>
  </si>
  <si>
    <t>문화상품권 추가구입</t>
    <phoneticPr fontId="1" type="noConversion"/>
  </si>
  <si>
    <t>통장 카드발급</t>
    <phoneticPr fontId="1" type="noConversion"/>
  </si>
  <si>
    <t>학생회실 공유기</t>
    <phoneticPr fontId="1" type="noConversion"/>
  </si>
  <si>
    <t>이체 수수료</t>
    <phoneticPr fontId="1" type="noConversion"/>
  </si>
  <si>
    <t>재학생 계산 착오</t>
    <phoneticPr fontId="1" type="noConversion"/>
  </si>
  <si>
    <t>4500원 추가금 발생</t>
    <phoneticPr fontId="1" type="noConversion"/>
  </si>
  <si>
    <t>05월 16일</t>
    <phoneticPr fontId="1" type="noConversion"/>
  </si>
  <si>
    <t>06월 1일</t>
    <phoneticPr fontId="1" type="noConversion"/>
  </si>
  <si>
    <t>개강파티</t>
    <phoneticPr fontId="1" type="noConversion"/>
  </si>
  <si>
    <t>총 금액</t>
    <phoneticPr fontId="1" type="noConversion"/>
  </si>
  <si>
    <t>학생회비</t>
    <phoneticPr fontId="1" type="noConversion"/>
  </si>
  <si>
    <t xml:space="preserve"> + 학생회운영비</t>
    <phoneticPr fontId="1" type="noConversion"/>
  </si>
  <si>
    <t>4월결산</t>
    <phoneticPr fontId="5" type="noConversion"/>
  </si>
  <si>
    <t>2016학년도 1학기 ( 전기공학과  )학생회 5월 회계 보고서</t>
    <phoneticPr fontId="1" type="noConversion"/>
  </si>
  <si>
    <t>2016학년도 1학기 ( 전기공학과  )학생회 4월 회계 보고서</t>
    <phoneticPr fontId="1" type="noConversion"/>
  </si>
  <si>
    <t>2016학년도 1학기 ( 전기공학과  )학생회 3월 회계 보고서</t>
    <phoneticPr fontId="1" type="noConversion"/>
  </si>
  <si>
    <t>2016학년도 1학기 ( 전기공학과  )학생회 7월 회계 보고서</t>
    <phoneticPr fontId="1" type="noConversion"/>
  </si>
  <si>
    <t>2016학년도 1학기 ( 전기공학과  )학생회 6월 회계 보고서</t>
    <phoneticPr fontId="1" type="noConversion"/>
  </si>
  <si>
    <t>2학기간담회</t>
  </si>
  <si>
    <t>8월  30일</t>
    <phoneticPr fontId="1" type="noConversion"/>
  </si>
  <si>
    <t>9월  6일</t>
    <phoneticPr fontId="1" type="noConversion"/>
  </si>
  <si>
    <t>10월  19일</t>
    <phoneticPr fontId="1" type="noConversion"/>
  </si>
  <si>
    <t>10월  20일</t>
    <phoneticPr fontId="1" type="noConversion"/>
  </si>
  <si>
    <t>11월  20일</t>
    <phoneticPr fontId="1" type="noConversion"/>
  </si>
  <si>
    <t xml:space="preserve">12월  15일 </t>
    <phoneticPr fontId="1" type="noConversion"/>
  </si>
  <si>
    <t>신입생 생일 케익</t>
    <phoneticPr fontId="1" type="noConversion"/>
  </si>
  <si>
    <t>1차 모임</t>
    <phoneticPr fontId="1" type="noConversion"/>
  </si>
  <si>
    <t>2차 모임</t>
    <phoneticPr fontId="1" type="noConversion"/>
  </si>
  <si>
    <t>3차모임</t>
    <phoneticPr fontId="1" type="noConversion"/>
  </si>
  <si>
    <t>4차모임</t>
    <phoneticPr fontId="1" type="noConversion"/>
  </si>
  <si>
    <t>간담회</t>
    <phoneticPr fontId="1" type="noConversion"/>
  </si>
  <si>
    <t>개강모임</t>
    <phoneticPr fontId="1" type="noConversion"/>
  </si>
  <si>
    <t>중간고사 간식사업</t>
    <phoneticPr fontId="1" type="noConversion"/>
  </si>
  <si>
    <t>투표 참여 활성화사업</t>
    <phoneticPr fontId="1" type="noConversion"/>
  </si>
  <si>
    <t>문화상품권</t>
    <phoneticPr fontId="1" type="noConversion"/>
  </si>
  <si>
    <t>청소용품</t>
    <phoneticPr fontId="1" type="noConversion"/>
  </si>
  <si>
    <t>다이소</t>
    <phoneticPr fontId="1" type="noConversion"/>
  </si>
  <si>
    <t>종강 간담회</t>
    <phoneticPr fontId="1" type="noConversion"/>
  </si>
  <si>
    <t>종강모임</t>
    <phoneticPr fontId="1" type="noConversion"/>
  </si>
  <si>
    <t>종강 모임</t>
    <phoneticPr fontId="1" type="noConversion"/>
  </si>
  <si>
    <t>노래방</t>
    <phoneticPr fontId="1" type="noConversion"/>
  </si>
  <si>
    <t>결산</t>
    <phoneticPr fontId="5" type="noConversion"/>
  </si>
  <si>
    <t>``</t>
    <phoneticPr fontId="1" type="noConversion"/>
  </si>
  <si>
    <t>ㅑ</t>
    <phoneticPr fontId="1" type="noConversion"/>
  </si>
  <si>
    <t>9월  6일</t>
    <phoneticPr fontId="1" type="noConversion"/>
  </si>
  <si>
    <t>신입생 생일 케익</t>
    <phoneticPr fontId="1" type="noConversion"/>
  </si>
  <si>
    <t>2차 모임</t>
    <phoneticPr fontId="1" type="noConversion"/>
  </si>
  <si>
    <t>9월  6일</t>
    <phoneticPr fontId="1" type="noConversion"/>
  </si>
  <si>
    <t>3차모임</t>
    <phoneticPr fontId="1" type="noConversion"/>
  </si>
  <si>
    <t>4차모임</t>
    <phoneticPr fontId="1" type="noConversion"/>
  </si>
  <si>
    <t>2016학년도  ( 전기공학과  )학생회 9월 회계 보고서</t>
    <phoneticPr fontId="1" type="noConversion"/>
  </si>
  <si>
    <t>2016학년도  ( 전기공학과  )학생회 8월 회계 보고서</t>
    <phoneticPr fontId="1" type="noConversion"/>
  </si>
  <si>
    <t>2016학년도  ( 전기공학과  )학생회 10월 회계 보고서</t>
    <phoneticPr fontId="1" type="noConversion"/>
  </si>
  <si>
    <t>2016학년도  ( 전기공학과  )학생회 11월 회계 보고서</t>
    <phoneticPr fontId="1" type="noConversion"/>
  </si>
  <si>
    <t>ㅑ</t>
    <phoneticPr fontId="1" type="noConversion"/>
  </si>
  <si>
    <t>현재시간 : 2017년 02월 08일 20시 57분 55초</t>
  </si>
  <si>
    <t>2016/08/09</t>
  </si>
  <si>
    <t>2017/02/08</t>
  </si>
  <si>
    <t>전체</t>
  </si>
  <si>
    <t>(단위: 원)</t>
  </si>
  <si>
    <t>순번</t>
  </si>
  <si>
    <t>거래일시</t>
  </si>
  <si>
    <t>출금금액</t>
  </si>
  <si>
    <t>입금금액</t>
  </si>
  <si>
    <t>거래후잔액</t>
  </si>
  <si>
    <t>거래내용</t>
  </si>
  <si>
    <t>거래기록사항</t>
  </si>
  <si>
    <t>거래점</t>
  </si>
  <si>
    <t>이체메모</t>
  </si>
  <si>
    <t>1</t>
  </si>
  <si>
    <r>
      <rPr>
        <sz val="8"/>
        <color indexed="8"/>
        <rFont val="굴림"/>
        <family val="3"/>
        <charset val="129"/>
      </rPr>
      <t>2016/12/25
16:23:19</t>
    </r>
  </si>
  <si>
    <t/>
  </si>
  <si>
    <t>결산소득세</t>
  </si>
  <si>
    <r>
      <rPr>
        <sz val="8"/>
        <color indexed="8"/>
        <rFont val="굴림"/>
        <family val="3"/>
        <charset val="129"/>
      </rPr>
      <t>농협
531012</t>
    </r>
  </si>
  <si>
    <t>2</t>
  </si>
  <si>
    <t>예금이자</t>
  </si>
  <si>
    <t>3</t>
  </si>
  <si>
    <r>
      <rPr>
        <sz val="8"/>
        <color indexed="8"/>
        <rFont val="굴림"/>
        <family val="3"/>
        <charset val="129"/>
      </rPr>
      <t>2016/12/15
19:26:16</t>
    </r>
  </si>
  <si>
    <t>IC캐시넷</t>
  </si>
  <si>
    <t>GBJAI82</t>
  </si>
  <si>
    <r>
      <rPr>
        <sz val="8"/>
        <color indexed="8"/>
        <rFont val="굴림"/>
        <family val="3"/>
        <charset val="129"/>
      </rPr>
      <t>농협
GBJAI82</t>
    </r>
  </si>
  <si>
    <t>4</t>
  </si>
  <si>
    <r>
      <rPr>
        <sz val="8"/>
        <color indexed="8"/>
        <rFont val="굴림"/>
        <family val="3"/>
        <charset val="129"/>
      </rPr>
      <t>2016/12/15
19:19:53</t>
    </r>
  </si>
  <si>
    <t>NHBC체크</t>
  </si>
  <si>
    <t>대학로해장국</t>
  </si>
  <si>
    <t>5</t>
  </si>
  <si>
    <r>
      <rPr>
        <sz val="8"/>
        <color indexed="8"/>
        <rFont val="굴림"/>
        <family val="3"/>
        <charset val="129"/>
      </rPr>
      <t>2016/12/15
13:16:35</t>
    </r>
  </si>
  <si>
    <t>떼보네</t>
  </si>
  <si>
    <t>6</t>
  </si>
  <si>
    <r>
      <rPr>
        <sz val="8"/>
        <color indexed="8"/>
        <rFont val="굴림"/>
        <family val="3"/>
        <charset val="129"/>
      </rPr>
      <t>2016/12/15
11:44:53</t>
    </r>
  </si>
  <si>
    <t>다이소원대점</t>
  </si>
  <si>
    <t>7</t>
  </si>
  <si>
    <r>
      <rPr>
        <sz val="8"/>
        <color indexed="8"/>
        <rFont val="굴림"/>
        <family val="3"/>
        <charset val="129"/>
      </rPr>
      <t>2016/12/15
11:39:38</t>
    </r>
  </si>
  <si>
    <t>스마트당행</t>
  </si>
  <si>
    <t>신정임</t>
  </si>
  <si>
    <t>8</t>
  </si>
  <si>
    <r>
      <rPr>
        <sz val="8"/>
        <color indexed="8"/>
        <rFont val="굴림"/>
        <family val="3"/>
        <charset val="129"/>
      </rPr>
      <t>2016/11/20
15:28:57</t>
    </r>
  </si>
  <si>
    <t>데이콤PG</t>
  </si>
  <si>
    <t>한국문화진</t>
  </si>
  <si>
    <t>9</t>
  </si>
  <si>
    <r>
      <rPr>
        <sz val="8"/>
        <color indexed="8"/>
        <rFont val="굴림"/>
        <family val="3"/>
        <charset val="129"/>
      </rPr>
      <t>2016/10/20
10:12:21</t>
    </r>
  </si>
  <si>
    <t>S-신한은행</t>
  </si>
  <si>
    <t>공대식사사업</t>
  </si>
  <si>
    <t>10</t>
  </si>
  <si>
    <r>
      <rPr>
        <sz val="8"/>
        <color indexed="8"/>
        <rFont val="굴림"/>
        <family val="3"/>
        <charset val="129"/>
      </rPr>
      <t>2016/10/19
18:15:33</t>
    </r>
  </si>
  <si>
    <t>중간식사사업</t>
  </si>
  <si>
    <t>11</t>
  </si>
  <si>
    <r>
      <rPr>
        <sz val="8"/>
        <color indexed="8"/>
        <rFont val="굴림"/>
        <family val="3"/>
        <charset val="129"/>
      </rPr>
      <t>2016/09/25
11:51:31</t>
    </r>
  </si>
  <si>
    <t>결산지방세</t>
  </si>
  <si>
    <t>12</t>
  </si>
  <si>
    <t>13</t>
  </si>
  <si>
    <t>14</t>
  </si>
  <si>
    <r>
      <rPr>
        <sz val="8"/>
        <color indexed="8"/>
        <rFont val="굴림"/>
        <family val="3"/>
        <charset val="129"/>
      </rPr>
      <t>2016/09/07
17:20:04</t>
    </r>
  </si>
  <si>
    <t>S-전북은행</t>
  </si>
  <si>
    <t>핫태21</t>
  </si>
  <si>
    <t>15</t>
  </si>
  <si>
    <r>
      <rPr>
        <sz val="8"/>
        <color indexed="8"/>
        <rFont val="굴림"/>
        <family val="3"/>
        <charset val="129"/>
      </rPr>
      <t>2016/09/07
01:57:36</t>
    </r>
  </si>
  <si>
    <t>짝태앤노가리</t>
  </si>
  <si>
    <t>16</t>
  </si>
  <si>
    <r>
      <rPr>
        <sz val="8"/>
        <color indexed="8"/>
        <rFont val="굴림"/>
        <family val="3"/>
        <charset val="129"/>
      </rPr>
      <t>2016/09/06
23:47:19</t>
    </r>
  </si>
  <si>
    <t>뮤엘(Mul)</t>
  </si>
  <si>
    <t>17</t>
  </si>
  <si>
    <r>
      <rPr>
        <sz val="8"/>
        <color indexed="8"/>
        <rFont val="굴림"/>
        <family val="3"/>
        <charset val="129"/>
      </rPr>
      <t>2016/09/06
22:04:24</t>
    </r>
  </si>
  <si>
    <t>18</t>
  </si>
  <si>
    <r>
      <rPr>
        <sz val="8"/>
        <color indexed="8"/>
        <rFont val="굴림"/>
        <family val="3"/>
        <charset val="129"/>
      </rPr>
      <t>2016/09/06
21:48:00</t>
    </r>
  </si>
  <si>
    <t>19</t>
  </si>
  <si>
    <r>
      <rPr>
        <sz val="8"/>
        <color indexed="8"/>
        <rFont val="굴림"/>
        <family val="3"/>
        <charset val="129"/>
      </rPr>
      <t>2016/09/06
19:05:36</t>
    </r>
  </si>
  <si>
    <t>20</t>
  </si>
  <si>
    <r>
      <rPr>
        <sz val="8"/>
        <color indexed="8"/>
        <rFont val="굴림"/>
        <family val="3"/>
        <charset val="129"/>
      </rPr>
      <t>2016/09/06
18:24:19</t>
    </r>
  </si>
  <si>
    <t>뚜레쥬르익</t>
  </si>
  <si>
    <t>21</t>
  </si>
  <si>
    <r>
      <rPr>
        <sz val="8"/>
        <color indexed="8"/>
        <rFont val="굴림"/>
        <family val="3"/>
        <charset val="129"/>
      </rPr>
      <t>2016/08/30
00:31:30</t>
    </r>
  </si>
  <si>
    <t>· 고객님이 요청하신 대로 위와 같이 처리되었습니다.
· 본 확인증은 고객님의 편의를 위하여 제공되는 것으로 법적 효력은 없습니다.
· 농협 인터넷뱅킹을 이용해 주셔서 대단히 감사합니다.</t>
  </si>
  <si>
    <t>2016학년도  ( 전기공학과  )학생회 12월 회계 보고서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</si>
</sst>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mm&quot;월&quot;\ dd&quot;일&quot;"/>
    <numFmt numFmtId="178" formatCode="#,##0&quot;원&quot;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color rgb="FFFF0000"/>
      <name val="굴림체"/>
      <family val="3"/>
      <charset val="129"/>
    </font>
    <font>
      <sz val="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22"/>
      <color theme="1"/>
      <name val="HY견고딕"/>
      <family val="1"/>
      <charset val="129"/>
    </font>
    <font>
      <b/>
      <sz val="16"/>
      <color indexed="8"/>
      <name val="돋움체"/>
      <family val="3"/>
      <charset val="129"/>
    </font>
    <font>
      <b/>
      <sz val="8"/>
      <color indexed="8"/>
      <name val="돋움체"/>
      <family val="3"/>
      <charset val="129"/>
    </font>
    <font>
      <sz val="8"/>
      <color indexed="8"/>
      <name val="돋움체"/>
      <family val="3"/>
      <charset val="129"/>
    </font>
    <font>
      <b/>
      <sz val="2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color indexed="8"/>
      <name val="굴림"/>
      <family val="3"/>
      <charset val="129"/>
    </font>
    <font>
      <b/>
      <sz val="8"/>
      <color indexed="8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quotePrefix="1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" xfId="1" quotePrefix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49" fontId="0" fillId="0" borderId="0" xfId="0" applyNumberFormat="1">
      <alignment vertical="center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quotePrefix="1" applyNumberFormat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center" vertical="center" wrapText="1"/>
    </xf>
    <xf numFmtId="49" fontId="6" fillId="0" borderId="0" xfId="1" quotePrefix="1" applyNumberFormat="1" applyFont="1" applyBorder="1" applyAlignment="1">
      <alignment horizontal="center" vertical="center"/>
    </xf>
    <xf numFmtId="49" fontId="6" fillId="0" borderId="0" xfId="1" quotePrefix="1" applyNumberFormat="1" applyFont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9" fillId="0" borderId="0" xfId="0" applyNumberFormat="1" applyFo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1" fontId="6" fillId="0" borderId="4" xfId="1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6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 wrapText="1"/>
    </xf>
    <xf numFmtId="41" fontId="6" fillId="0" borderId="4" xfId="1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41" fontId="0" fillId="0" borderId="4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9" fillId="2" borderId="14" xfId="0" applyNumberFormat="1" applyFont="1" applyFill="1" applyBorder="1" applyAlignment="1">
      <alignment horizontal="center" vertical="center"/>
    </xf>
    <xf numFmtId="41" fontId="9" fillId="2" borderId="15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 wrapText="1"/>
    </xf>
    <xf numFmtId="41" fontId="6" fillId="0" borderId="4" xfId="0" applyNumberFormat="1" applyFont="1" applyBorder="1" applyAlignment="1">
      <alignment horizontal="center" vertical="center"/>
    </xf>
    <xf numFmtId="0" fontId="0" fillId="0" borderId="0" xfId="0" applyAlignment="1"/>
    <xf numFmtId="49" fontId="13" fillId="3" borderId="23" xfId="0" applyNumberFormat="1" applyFont="1" applyFill="1" applyBorder="1" applyAlignment="1">
      <alignment horizontal="left" vertical="center"/>
    </xf>
    <xf numFmtId="49" fontId="13" fillId="3" borderId="25" xfId="0" applyNumberFormat="1" applyFont="1" applyFill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center" vertical="center" wrapText="1"/>
    </xf>
    <xf numFmtId="49" fontId="14" fillId="3" borderId="22" xfId="0" applyNumberFormat="1" applyFont="1" applyFill="1" applyBorder="1" applyAlignment="1">
      <alignment horizontal="right" vertical="center"/>
    </xf>
    <xf numFmtId="3" fontId="14" fillId="3" borderId="22" xfId="0" applyNumberFormat="1" applyFont="1" applyFill="1" applyBorder="1" applyAlignment="1">
      <alignment vertical="center"/>
    </xf>
    <xf numFmtId="49" fontId="14" fillId="3" borderId="26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6" fillId="4" borderId="0" xfId="0" applyFont="1" applyFill="1" applyBorder="1" applyAlignment="1" applyProtection="1">
      <alignment horizontal="left" vertical="top" wrapText="1"/>
    </xf>
    <xf numFmtId="0" fontId="9" fillId="2" borderId="29" xfId="0" applyFont="1" applyFill="1" applyBorder="1" applyAlignment="1">
      <alignment horizontal="center" vertical="center" shrinkToFit="1"/>
    </xf>
    <xf numFmtId="176" fontId="9" fillId="2" borderId="29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right" vertical="center" shrinkToFit="1"/>
    </xf>
    <xf numFmtId="0" fontId="0" fillId="0" borderId="29" xfId="0" applyFill="1" applyBorder="1" applyAlignment="1">
      <alignment horizontal="center" vertical="center" shrinkToFit="1"/>
    </xf>
    <xf numFmtId="176" fontId="0" fillId="5" borderId="29" xfId="0" applyNumberFormat="1" applyFill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176" fontId="0" fillId="2" borderId="29" xfId="0" applyNumberForma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1" fontId="6" fillId="0" borderId="10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 wrapText="1"/>
    </xf>
    <xf numFmtId="0" fontId="17" fillId="4" borderId="28" xfId="0" applyFont="1" applyFill="1" applyBorder="1" applyAlignment="1" applyProtection="1">
      <alignment horizontal="left" vertical="center" wrapText="1"/>
    </xf>
    <xf numFmtId="0" fontId="17" fillId="4" borderId="27" xfId="0" applyFont="1" applyFill="1" applyBorder="1" applyAlignment="1" applyProtection="1">
      <alignment horizontal="lef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0" fontId="17" fillId="4" borderId="28" xfId="0" applyFont="1" applyFill="1" applyBorder="1" applyAlignment="1" applyProtection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</xf>
    <xf numFmtId="178" fontId="17" fillId="4" borderId="30" xfId="0" applyNumberFormat="1" applyFont="1" applyFill="1" applyBorder="1" applyAlignment="1" applyProtection="1">
      <alignment horizontal="right" vertical="center" wrapText="1"/>
    </xf>
    <xf numFmtId="0" fontId="17" fillId="4" borderId="30" xfId="0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top"/>
      <protection locked="0" hidden="1"/>
    </xf>
    <xf numFmtId="0" fontId="4" fillId="2" borderId="21" xfId="0" applyFont="1" applyFill="1" applyBorder="1" applyAlignment="1" applyProtection="1">
      <alignment horizontal="center" vertical="top"/>
      <protection locked="0" hidden="1"/>
    </xf>
    <xf numFmtId="0" fontId="16" fillId="4" borderId="28" xfId="0" applyFont="1" applyFill="1" applyBorder="1" applyAlignment="1" applyProtection="1">
      <alignment horizontal="left" vertical="center" wrapText="1"/>
    </xf>
    <xf numFmtId="178" fontId="17" fillId="4" borderId="28" xfId="0" applyNumberFormat="1" applyFont="1" applyFill="1" applyBorder="1" applyAlignment="1" applyProtection="1">
      <alignment horizontal="right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right" vertical="center" wrapText="1"/>
    </xf>
    <xf numFmtId="0" fontId="17" fillId="4" borderId="28" xfId="0" applyFont="1" applyFill="1" applyBorder="1" applyAlignment="1" applyProtection="1">
      <alignment horizontal="left" vertical="center" wrapText="1"/>
    </xf>
    <xf numFmtId="0" fontId="18" fillId="4" borderId="0" xfId="0" applyFont="1" applyFill="1" applyBorder="1" applyAlignment="1" applyProtection="1">
      <alignment horizontal="left" vertical="center" wrapText="1"/>
    </xf>
    <xf numFmtId="0" fontId="17" fillId="4" borderId="27" xfId="0" applyFont="1" applyFill="1" applyBorder="1" applyAlignment="1" applyProtection="1">
      <alignment horizontal="left" vertical="center" wrapText="1"/>
    </xf>
    <xf numFmtId="49" fontId="13" fillId="3" borderId="23" xfId="0" applyNumberFormat="1" applyFont="1" applyFill="1" applyBorder="1" applyAlignment="1">
      <alignment horizontal="left" vertical="center"/>
    </xf>
    <xf numFmtId="49" fontId="14" fillId="3" borderId="24" xfId="0" applyNumberFormat="1" applyFont="1" applyFill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4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211455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4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4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117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4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6</xdr:col>
      <xdr:colOff>485775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8267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zoomScale="85" zoomScaleNormal="85" workbookViewId="0">
      <selection activeCell="E61" sqref="E61"/>
    </sheetView>
  </sheetViews>
  <sheetFormatPr defaultRowHeight="16.5"/>
  <cols>
    <col min="2" max="2" width="19.625" customWidth="1"/>
    <col min="3" max="3" width="12.625" customWidth="1"/>
    <col min="4" max="4" width="20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0" ht="30" customHeight="1">
      <c r="B1" s="113" t="s">
        <v>43</v>
      </c>
      <c r="C1" s="113"/>
      <c r="D1" s="113"/>
      <c r="E1" s="113"/>
      <c r="F1" s="113"/>
      <c r="G1" s="113"/>
      <c r="H1" s="113"/>
    </row>
    <row r="2" spans="2:10" ht="17.25" thickBot="1">
      <c r="B2" t="s">
        <v>3</v>
      </c>
      <c r="E2" s="39"/>
      <c r="F2" s="1" t="s">
        <v>4</v>
      </c>
      <c r="G2" s="21"/>
    </row>
    <row r="3" spans="2:10" ht="17.25" thickBot="1">
      <c r="B3" s="68" t="s">
        <v>0</v>
      </c>
      <c r="C3" s="69" t="s">
        <v>1</v>
      </c>
      <c r="D3" s="70" t="s">
        <v>2</v>
      </c>
      <c r="E3" s="39"/>
      <c r="F3" s="86" t="s">
        <v>262</v>
      </c>
      <c r="G3" s="87" t="s">
        <v>263</v>
      </c>
      <c r="H3" s="87" t="s">
        <v>264</v>
      </c>
    </row>
    <row r="4" spans="2:10" ht="17.25" thickBot="1">
      <c r="B4" s="16" t="s">
        <v>253</v>
      </c>
      <c r="C4" s="23">
        <v>0</v>
      </c>
      <c r="D4" s="17"/>
      <c r="E4" s="39"/>
      <c r="F4" s="88" t="s">
        <v>265</v>
      </c>
      <c r="G4" s="89">
        <f>886000+434000+45000</f>
        <v>1365000</v>
      </c>
      <c r="H4" s="90"/>
    </row>
    <row r="5" spans="2:10" ht="17.25" thickBot="1">
      <c r="B5" s="16" t="s">
        <v>254</v>
      </c>
      <c r="C5" s="24">
        <f>750000+350000</f>
        <v>1100000</v>
      </c>
      <c r="D5" s="18" t="s">
        <v>255</v>
      </c>
      <c r="E5" s="39"/>
      <c r="F5" s="88" t="s">
        <v>266</v>
      </c>
      <c r="G5" s="89">
        <v>30000</v>
      </c>
      <c r="H5" s="90"/>
    </row>
    <row r="6" spans="2:10" ht="17.25" thickBot="1">
      <c r="B6" s="16" t="s">
        <v>256</v>
      </c>
      <c r="C6" s="24">
        <v>378000</v>
      </c>
      <c r="D6" s="18"/>
      <c r="E6" s="39"/>
      <c r="F6" s="88" t="s">
        <v>267</v>
      </c>
      <c r="G6" s="89">
        <f>3000+27000+1000</f>
        <v>31000</v>
      </c>
      <c r="H6" s="90"/>
    </row>
    <row r="7" spans="2:10" ht="17.25" thickBot="1">
      <c r="B7" s="16" t="s">
        <v>257</v>
      </c>
      <c r="C7" s="24">
        <f>850000+125000</f>
        <v>975000</v>
      </c>
      <c r="D7" s="18"/>
      <c r="E7" s="39"/>
      <c r="F7" s="88" t="s">
        <v>268</v>
      </c>
      <c r="G7" s="89">
        <f>799500+184400+15000</f>
        <v>998900</v>
      </c>
      <c r="H7" s="90"/>
    </row>
    <row r="8" spans="2:10" ht="17.25" thickBot="1">
      <c r="B8" s="16" t="s">
        <v>258</v>
      </c>
      <c r="C8" s="23">
        <v>16610000</v>
      </c>
      <c r="D8" s="18"/>
      <c r="E8" s="39"/>
      <c r="F8" s="88" t="s">
        <v>269</v>
      </c>
      <c r="G8" s="89">
        <v>90000</v>
      </c>
      <c r="H8" s="90"/>
    </row>
    <row r="9" spans="2:10" ht="17.25" thickBot="1">
      <c r="B9" s="16" t="s">
        <v>259</v>
      </c>
      <c r="C9" s="24">
        <v>486000</v>
      </c>
      <c r="D9" s="18"/>
      <c r="E9" s="39"/>
      <c r="F9" s="88" t="s">
        <v>270</v>
      </c>
      <c r="G9" s="89">
        <v>868000</v>
      </c>
      <c r="H9" s="90"/>
      <c r="J9" s="44"/>
    </row>
    <row r="10" spans="2:10" ht="17.25" thickBot="1">
      <c r="B10" s="16" t="s">
        <v>260</v>
      </c>
      <c r="C10" s="24">
        <v>30000</v>
      </c>
      <c r="D10" s="19"/>
      <c r="E10" s="39"/>
      <c r="F10" s="88" t="s">
        <v>271</v>
      </c>
      <c r="G10" s="89">
        <f>500000+3685000+12500</f>
        <v>4197500</v>
      </c>
      <c r="H10" s="90"/>
    </row>
    <row r="11" spans="2:10" ht="17.25" thickBot="1">
      <c r="B11" s="16" t="s">
        <v>261</v>
      </c>
      <c r="C11" s="24">
        <v>507</v>
      </c>
      <c r="D11" s="18"/>
      <c r="E11" s="39"/>
      <c r="F11" s="88" t="s">
        <v>272</v>
      </c>
      <c r="G11" s="91">
        <v>5813880</v>
      </c>
      <c r="H11" s="90"/>
    </row>
    <row r="12" spans="2:10" ht="17.25" thickBot="1">
      <c r="B12" s="16"/>
      <c r="C12" s="24"/>
      <c r="D12" s="18"/>
      <c r="E12" s="39"/>
      <c r="F12" s="88" t="s">
        <v>273</v>
      </c>
      <c r="G12" s="91">
        <f>69200+38000+271000+23000+93000</f>
        <v>494200</v>
      </c>
      <c r="H12" s="90"/>
    </row>
    <row r="13" spans="2:10" ht="17.25" thickBot="1">
      <c r="B13" s="16"/>
      <c r="C13" s="25"/>
      <c r="D13" s="18"/>
      <c r="E13" s="39"/>
      <c r="F13" s="88" t="s">
        <v>274</v>
      </c>
      <c r="G13" s="91">
        <f>700+1300</f>
        <v>2000</v>
      </c>
      <c r="H13" s="90"/>
    </row>
    <row r="14" spans="2:10" ht="17.25" thickBot="1">
      <c r="B14" s="71" t="s">
        <v>5</v>
      </c>
      <c r="C14" s="26">
        <f>SUM(C4:C13)</f>
        <v>19579507</v>
      </c>
      <c r="D14" s="73"/>
      <c r="F14" s="92" t="s">
        <v>275</v>
      </c>
      <c r="G14" s="89">
        <v>761740</v>
      </c>
      <c r="H14" s="93"/>
    </row>
    <row r="15" spans="2:10" ht="17.25" thickBot="1">
      <c r="B15" s="27"/>
      <c r="C15" s="27"/>
      <c r="D15" s="50"/>
      <c r="F15" s="88" t="s">
        <v>276</v>
      </c>
      <c r="G15" s="89">
        <v>582000</v>
      </c>
      <c r="H15" s="93"/>
    </row>
    <row r="16" spans="2:10" ht="17.25" thickBot="1">
      <c r="B16" s="27"/>
      <c r="C16" s="27"/>
      <c r="D16" s="51"/>
      <c r="E16" s="39"/>
      <c r="F16" s="88" t="s">
        <v>277</v>
      </c>
      <c r="G16" s="94">
        <v>218000</v>
      </c>
      <c r="H16" s="93"/>
      <c r="I16"/>
      <c r="J16"/>
    </row>
    <row r="17" spans="2:13" ht="17.25" customHeight="1" thickBot="1">
      <c r="B17" s="27" t="s">
        <v>6</v>
      </c>
      <c r="C17" s="27"/>
      <c r="D17" s="51"/>
      <c r="E17" s="39"/>
      <c r="F17" s="88" t="s">
        <v>278</v>
      </c>
      <c r="G17" s="94">
        <v>23970</v>
      </c>
      <c r="H17" s="93"/>
      <c r="I17"/>
      <c r="J17"/>
    </row>
    <row r="18" spans="2:13" ht="17.25" thickBot="1">
      <c r="B18" s="62" t="s">
        <v>7</v>
      </c>
      <c r="C18" s="63" t="s">
        <v>8</v>
      </c>
      <c r="D18" s="64" t="s">
        <v>2</v>
      </c>
      <c r="E18" s="39"/>
      <c r="F18" s="86" t="s">
        <v>279</v>
      </c>
      <c r="G18" s="91">
        <f>SUM(G4:G17)</f>
        <v>15476190</v>
      </c>
      <c r="H18" s="95"/>
      <c r="I18"/>
      <c r="J18"/>
    </row>
    <row r="19" spans="2:13">
      <c r="B19" s="65" t="s">
        <v>9</v>
      </c>
      <c r="C19" s="25">
        <f>G52+D52</f>
        <v>19579507</v>
      </c>
      <c r="D19" s="18"/>
      <c r="E19" s="39"/>
      <c r="G19"/>
      <c r="H19"/>
      <c r="I19"/>
      <c r="J19"/>
    </row>
    <row r="20" spans="2:13" ht="17.25" thickBot="1">
      <c r="B20" s="66" t="s">
        <v>10</v>
      </c>
      <c r="C20" s="28">
        <f>G18</f>
        <v>15476190</v>
      </c>
      <c r="D20" s="22"/>
      <c r="G20"/>
      <c r="H20"/>
      <c r="I20"/>
      <c r="J20"/>
    </row>
    <row r="21" spans="2:13" ht="17.25" thickBot="1">
      <c r="B21" s="67" t="s">
        <v>11</v>
      </c>
      <c r="C21" s="29">
        <f>C19-C20</f>
        <v>4103317</v>
      </c>
      <c r="D21" s="72"/>
      <c r="G21"/>
      <c r="H21"/>
      <c r="I21"/>
      <c r="J21"/>
    </row>
    <row r="22" spans="2:13">
      <c r="C22" s="1"/>
      <c r="D22" s="39"/>
      <c r="G22"/>
      <c r="H22"/>
      <c r="I22"/>
      <c r="J22"/>
    </row>
    <row r="23" spans="2:13" ht="31.5">
      <c r="C23" s="1"/>
      <c r="D23" s="15"/>
      <c r="G23"/>
      <c r="H23"/>
      <c r="I23"/>
      <c r="J23"/>
    </row>
    <row r="24" spans="2:13" ht="17.25" thickBot="1">
      <c r="F24" s="4"/>
    </row>
    <row r="25" spans="2:13">
      <c r="B25" s="123" t="s">
        <v>29</v>
      </c>
      <c r="C25" s="124"/>
      <c r="D25" s="117" t="s">
        <v>24</v>
      </c>
      <c r="E25" s="117" t="s">
        <v>12</v>
      </c>
      <c r="F25" s="110" t="s">
        <v>30</v>
      </c>
      <c r="G25" s="111"/>
      <c r="H25" s="111"/>
      <c r="I25" s="111"/>
      <c r="J25" s="111"/>
      <c r="K25" s="111"/>
      <c r="L25" s="111"/>
      <c r="M25" s="112"/>
    </row>
    <row r="26" spans="2:13">
      <c r="B26" s="114" t="s">
        <v>26</v>
      </c>
      <c r="C26" s="115" t="s">
        <v>25</v>
      </c>
      <c r="D26" s="116"/>
      <c r="E26" s="116"/>
      <c r="F26" s="116" t="s">
        <v>13</v>
      </c>
      <c r="G26" s="118" t="s">
        <v>14</v>
      </c>
      <c r="H26" s="118" t="s">
        <v>15</v>
      </c>
      <c r="I26" s="119" t="s">
        <v>16</v>
      </c>
      <c r="J26" s="121" t="s">
        <v>20</v>
      </c>
      <c r="K26" s="116" t="s">
        <v>17</v>
      </c>
      <c r="L26" s="108" t="s">
        <v>27</v>
      </c>
      <c r="M26" s="109" t="s">
        <v>28</v>
      </c>
    </row>
    <row r="27" spans="2:13">
      <c r="B27" s="114"/>
      <c r="C27" s="115"/>
      <c r="D27" s="116"/>
      <c r="E27" s="116"/>
      <c r="F27" s="116"/>
      <c r="G27" s="118"/>
      <c r="H27" s="118"/>
      <c r="I27" s="120"/>
      <c r="J27" s="122"/>
      <c r="K27" s="116"/>
      <c r="L27" s="108"/>
      <c r="M27" s="109"/>
    </row>
    <row r="28" spans="2:13">
      <c r="B28" s="12"/>
      <c r="C28" s="14"/>
      <c r="D28" s="14" t="s">
        <v>31</v>
      </c>
      <c r="E28" s="74">
        <v>42429</v>
      </c>
      <c r="F28" s="14"/>
      <c r="G28" s="56">
        <v>1365000</v>
      </c>
      <c r="H28" s="11">
        <v>1</v>
      </c>
      <c r="I28" s="56">
        <f>G28*H28</f>
        <v>1365000</v>
      </c>
      <c r="J28" s="32"/>
      <c r="K28" s="14"/>
      <c r="L28" s="58"/>
      <c r="M28" s="59"/>
    </row>
    <row r="29" spans="2:13">
      <c r="B29" s="12"/>
      <c r="C29" s="14"/>
      <c r="D29" s="14" t="s">
        <v>37</v>
      </c>
      <c r="E29" s="74">
        <v>42431</v>
      </c>
      <c r="F29" s="13" t="s">
        <v>33</v>
      </c>
      <c r="G29" s="55">
        <v>30000</v>
      </c>
      <c r="H29" s="57">
        <v>1</v>
      </c>
      <c r="I29" s="55">
        <f t="shared" ref="I29:I35" si="0">G29*H29</f>
        <v>30000</v>
      </c>
      <c r="J29" s="45"/>
      <c r="K29" s="14"/>
      <c r="L29" s="58"/>
      <c r="M29" s="59"/>
    </row>
    <row r="30" spans="2:13" ht="16.5" customHeight="1">
      <c r="B30" s="12"/>
      <c r="C30" s="14"/>
      <c r="D30" s="14"/>
      <c r="E30" s="74">
        <v>42432</v>
      </c>
      <c r="F30" s="13" t="s">
        <v>38</v>
      </c>
      <c r="G30" s="55">
        <v>3000</v>
      </c>
      <c r="H30" s="57">
        <v>1</v>
      </c>
      <c r="I30" s="55">
        <f t="shared" si="0"/>
        <v>3000</v>
      </c>
      <c r="J30" s="45"/>
      <c r="K30" s="14"/>
      <c r="L30" s="58"/>
      <c r="M30" s="59"/>
    </row>
    <row r="31" spans="2:13">
      <c r="B31" s="12"/>
      <c r="C31" s="14"/>
      <c r="D31" s="14" t="s">
        <v>398</v>
      </c>
      <c r="E31" s="74">
        <v>42433</v>
      </c>
      <c r="F31" s="13"/>
      <c r="G31" s="55">
        <v>1956900</v>
      </c>
      <c r="H31" s="57">
        <v>1</v>
      </c>
      <c r="I31" s="55">
        <f t="shared" si="0"/>
        <v>1956900</v>
      </c>
      <c r="J31" s="45"/>
      <c r="K31" s="75"/>
      <c r="L31" s="58"/>
      <c r="M31" s="59"/>
    </row>
    <row r="32" spans="2:13">
      <c r="B32" s="12"/>
      <c r="C32" s="14"/>
      <c r="D32" s="14" t="s">
        <v>34</v>
      </c>
      <c r="E32" s="74">
        <v>42435</v>
      </c>
      <c r="F32" s="13" t="s">
        <v>34</v>
      </c>
      <c r="G32" s="55">
        <v>45000</v>
      </c>
      <c r="H32" s="57">
        <v>93</v>
      </c>
      <c r="I32" s="55">
        <f t="shared" si="0"/>
        <v>4185000</v>
      </c>
      <c r="J32" s="45"/>
      <c r="K32" s="14"/>
      <c r="L32" s="58"/>
      <c r="M32" s="59"/>
    </row>
    <row r="33" spans="2:13">
      <c r="B33" s="12"/>
      <c r="C33" s="14"/>
      <c r="D33" s="14"/>
      <c r="E33" s="74">
        <v>42437</v>
      </c>
      <c r="F33" s="13" t="s">
        <v>39</v>
      </c>
      <c r="G33" s="55">
        <v>6000</v>
      </c>
      <c r="H33" s="57">
        <v>1</v>
      </c>
      <c r="I33" s="55">
        <f t="shared" si="0"/>
        <v>6000</v>
      </c>
      <c r="J33" s="45"/>
      <c r="K33" s="14"/>
      <c r="L33" s="58"/>
      <c r="M33" s="59"/>
    </row>
    <row r="34" spans="2:13">
      <c r="B34" s="12"/>
      <c r="C34" s="14"/>
      <c r="D34" s="14"/>
      <c r="E34" s="74">
        <v>42440</v>
      </c>
      <c r="F34" s="13" t="s">
        <v>39</v>
      </c>
      <c r="G34" s="55">
        <v>6500</v>
      </c>
      <c r="H34" s="57">
        <v>1</v>
      </c>
      <c r="I34" s="55">
        <f t="shared" si="0"/>
        <v>6500</v>
      </c>
      <c r="J34" s="45"/>
      <c r="K34" s="14"/>
      <c r="L34" s="58"/>
      <c r="M34" s="59"/>
    </row>
    <row r="35" spans="2:13">
      <c r="B35" s="12"/>
      <c r="C35" s="14"/>
      <c r="D35" s="14" t="s">
        <v>40</v>
      </c>
      <c r="E35" s="74">
        <v>42446</v>
      </c>
      <c r="F35" s="13"/>
      <c r="G35" s="55">
        <v>5743880</v>
      </c>
      <c r="H35" s="57">
        <v>1</v>
      </c>
      <c r="I35" s="55">
        <f t="shared" si="0"/>
        <v>5743880</v>
      </c>
      <c r="J35" s="45"/>
      <c r="K35" s="75"/>
      <c r="L35" s="58"/>
      <c r="M35" s="59"/>
    </row>
    <row r="36" spans="2:13">
      <c r="B36" s="12"/>
      <c r="C36" s="14"/>
      <c r="D36" s="14" t="s">
        <v>35</v>
      </c>
      <c r="E36" s="74">
        <v>42451</v>
      </c>
      <c r="F36" s="13"/>
      <c r="G36" s="56">
        <v>494200</v>
      </c>
      <c r="H36" s="11">
        <v>1</v>
      </c>
      <c r="I36" s="55">
        <f t="shared" ref="I36" si="1">G36*H36</f>
        <v>494200</v>
      </c>
      <c r="J36" s="33"/>
      <c r="K36" s="14"/>
      <c r="L36" s="58"/>
      <c r="M36" s="59"/>
    </row>
    <row r="37" spans="2:13">
      <c r="B37" s="12"/>
      <c r="C37" s="14"/>
      <c r="D37" s="14"/>
      <c r="E37" s="74">
        <v>42461</v>
      </c>
      <c r="F37" s="13" t="s">
        <v>41</v>
      </c>
      <c r="G37" s="56">
        <v>1000</v>
      </c>
      <c r="H37" s="11">
        <v>1</v>
      </c>
      <c r="I37" s="55">
        <f>G37*H37</f>
        <v>1000</v>
      </c>
      <c r="J37" s="33"/>
      <c r="K37" s="14"/>
      <c r="L37" s="58"/>
      <c r="M37" s="59"/>
    </row>
    <row r="38" spans="2:13">
      <c r="B38" s="12"/>
      <c r="C38" s="14"/>
      <c r="D38" s="14"/>
      <c r="E38" s="74">
        <v>42485</v>
      </c>
      <c r="F38" s="13" t="s">
        <v>42</v>
      </c>
      <c r="G38" s="56">
        <v>29000</v>
      </c>
      <c r="H38" s="11">
        <v>1</v>
      </c>
      <c r="I38" s="55">
        <f>G38*H38</f>
        <v>29000</v>
      </c>
      <c r="J38" s="33"/>
      <c r="K38" s="14"/>
      <c r="L38" s="58"/>
      <c r="M38" s="59"/>
    </row>
    <row r="39" spans="2:13">
      <c r="B39" s="12"/>
      <c r="C39" s="14"/>
      <c r="D39" s="14"/>
      <c r="E39" s="13" t="s">
        <v>389</v>
      </c>
      <c r="F39" s="13" t="s">
        <v>390</v>
      </c>
      <c r="G39" s="56">
        <v>70000</v>
      </c>
      <c r="H39" s="11">
        <v>1</v>
      </c>
      <c r="I39" s="55">
        <f>G39*H39</f>
        <v>70000</v>
      </c>
      <c r="J39" s="33"/>
      <c r="K39" s="14"/>
      <c r="L39" s="58"/>
      <c r="M39" s="59"/>
    </row>
    <row r="40" spans="2:13">
      <c r="B40" s="12"/>
      <c r="C40" s="14"/>
      <c r="D40" s="14" t="s">
        <v>331</v>
      </c>
      <c r="E40" s="74" t="s">
        <v>396</v>
      </c>
      <c r="F40" s="13"/>
      <c r="G40" s="55">
        <v>761740</v>
      </c>
      <c r="H40" s="11">
        <v>1</v>
      </c>
      <c r="I40" s="55">
        <f>G40*H40</f>
        <v>761740</v>
      </c>
      <c r="J40" s="33"/>
      <c r="K40" s="14"/>
      <c r="L40" s="58"/>
      <c r="M40" s="59"/>
    </row>
    <row r="41" spans="2:13">
      <c r="B41" s="12"/>
      <c r="C41" s="14"/>
      <c r="D41" s="96" t="s">
        <v>350</v>
      </c>
      <c r="E41" s="97" t="s">
        <v>351</v>
      </c>
      <c r="F41" s="97" t="s">
        <v>352</v>
      </c>
      <c r="G41" s="98">
        <v>23900</v>
      </c>
      <c r="H41" s="99">
        <v>1</v>
      </c>
      <c r="I41" s="100">
        <v>23900</v>
      </c>
      <c r="J41" s="33"/>
      <c r="K41" s="14"/>
      <c r="L41" s="58"/>
      <c r="M41" s="59"/>
    </row>
    <row r="42" spans="2:13">
      <c r="B42" s="12"/>
      <c r="C42" s="14"/>
      <c r="D42" s="96" t="s">
        <v>354</v>
      </c>
      <c r="E42" s="97" t="s">
        <v>355</v>
      </c>
      <c r="F42" s="97" t="s">
        <v>356</v>
      </c>
      <c r="G42" s="98">
        <v>582000</v>
      </c>
      <c r="H42" s="99">
        <v>1</v>
      </c>
      <c r="I42" s="100">
        <v>582000</v>
      </c>
      <c r="J42" s="33"/>
      <c r="K42" s="14"/>
      <c r="L42" s="58"/>
      <c r="M42" s="59"/>
    </row>
    <row r="43" spans="2:13">
      <c r="B43" s="12"/>
      <c r="C43" s="14"/>
      <c r="D43" s="96"/>
      <c r="E43" s="97" t="s">
        <v>397</v>
      </c>
      <c r="F43" s="97" t="s">
        <v>357</v>
      </c>
      <c r="G43" s="98">
        <v>120500</v>
      </c>
      <c r="H43" s="99">
        <v>1</v>
      </c>
      <c r="I43" s="100">
        <v>120500</v>
      </c>
      <c r="J43" s="33"/>
      <c r="K43" s="14"/>
      <c r="L43" s="58"/>
      <c r="M43" s="59"/>
    </row>
    <row r="44" spans="2:13">
      <c r="B44" s="12"/>
      <c r="C44" s="14"/>
      <c r="D44" s="96"/>
      <c r="E44" s="97" t="s">
        <v>358</v>
      </c>
      <c r="F44" s="97" t="s">
        <v>359</v>
      </c>
      <c r="G44" s="98">
        <v>70</v>
      </c>
      <c r="H44" s="99">
        <v>1</v>
      </c>
      <c r="I44" s="100">
        <v>70</v>
      </c>
      <c r="J44" s="33"/>
      <c r="K44" s="14"/>
      <c r="L44" s="58"/>
      <c r="M44" s="59"/>
    </row>
    <row r="45" spans="2:13">
      <c r="B45" s="12"/>
      <c r="C45" s="14"/>
      <c r="D45" s="96"/>
      <c r="E45" s="97" t="s">
        <v>360</v>
      </c>
      <c r="F45" s="97" t="s">
        <v>357</v>
      </c>
      <c r="G45" s="98">
        <v>97500</v>
      </c>
      <c r="H45" s="99">
        <v>1</v>
      </c>
      <c r="I45" s="100">
        <v>97500</v>
      </c>
      <c r="J45" s="33"/>
      <c r="K45" s="14"/>
      <c r="L45" s="58"/>
      <c r="M45" s="59"/>
    </row>
    <row r="46" spans="2:13">
      <c r="B46" s="12"/>
      <c r="C46" s="14"/>
      <c r="D46" s="96" t="s">
        <v>420</v>
      </c>
      <c r="E46" s="33" t="s">
        <v>409</v>
      </c>
      <c r="F46" s="14" t="s">
        <v>408</v>
      </c>
      <c r="G46" s="98">
        <v>110500</v>
      </c>
      <c r="H46" s="14">
        <v>1</v>
      </c>
      <c r="I46" s="58">
        <v>110500</v>
      </c>
      <c r="J46" s="33"/>
      <c r="K46" s="14"/>
      <c r="L46" s="58"/>
      <c r="M46" s="59"/>
    </row>
    <row r="47" spans="2:13">
      <c r="B47" s="12"/>
      <c r="C47" s="14"/>
      <c r="D47" s="96" t="s">
        <v>421</v>
      </c>
      <c r="E47" s="33" t="s">
        <v>410</v>
      </c>
      <c r="F47" s="14" t="s">
        <v>421</v>
      </c>
      <c r="G47" s="55">
        <v>1423200</v>
      </c>
      <c r="H47" s="14">
        <v>1</v>
      </c>
      <c r="I47" s="98">
        <v>1423200</v>
      </c>
      <c r="J47" s="33"/>
      <c r="K47" s="14"/>
      <c r="L47" s="58"/>
      <c r="M47" s="59"/>
    </row>
    <row r="48" spans="2:13">
      <c r="B48" s="12"/>
      <c r="C48" s="14"/>
      <c r="D48" s="96" t="s">
        <v>422</v>
      </c>
      <c r="E48" s="33" t="s">
        <v>411</v>
      </c>
      <c r="F48" s="14" t="s">
        <v>422</v>
      </c>
      <c r="G48" s="98">
        <v>1210000</v>
      </c>
      <c r="H48" s="14">
        <v>1</v>
      </c>
      <c r="I48" s="58">
        <v>1201000</v>
      </c>
      <c r="J48" s="33"/>
      <c r="K48" s="14"/>
      <c r="L48" s="58"/>
      <c r="M48" s="59"/>
    </row>
    <row r="49" spans="2:13">
      <c r="B49" s="12"/>
      <c r="C49" s="14"/>
      <c r="D49" s="96" t="s">
        <v>423</v>
      </c>
      <c r="E49" s="33" t="s">
        <v>413</v>
      </c>
      <c r="F49" s="14" t="s">
        <v>424</v>
      </c>
      <c r="G49" s="98">
        <v>380000</v>
      </c>
      <c r="H49" s="14">
        <v>1</v>
      </c>
      <c r="I49" s="58">
        <v>380000</v>
      </c>
      <c r="J49" s="33"/>
      <c r="K49" s="14"/>
      <c r="L49" s="58"/>
      <c r="M49" s="59"/>
    </row>
    <row r="50" spans="2:13">
      <c r="B50" s="12"/>
      <c r="C50" s="14"/>
      <c r="D50" s="96" t="s">
        <v>425</v>
      </c>
      <c r="E50" s="33" t="s">
        <v>414</v>
      </c>
      <c r="F50" s="14" t="s">
        <v>426</v>
      </c>
      <c r="G50" s="58">
        <v>12220</v>
      </c>
      <c r="H50" s="14">
        <v>1</v>
      </c>
      <c r="I50" s="58">
        <v>12220</v>
      </c>
      <c r="J50" s="33"/>
      <c r="K50" s="14"/>
      <c r="L50" s="58"/>
      <c r="M50" s="59"/>
    </row>
    <row r="51" spans="2:13">
      <c r="B51" s="12"/>
      <c r="C51" s="14"/>
      <c r="D51" s="96" t="s">
        <v>428</v>
      </c>
      <c r="E51" s="33" t="s">
        <v>414</v>
      </c>
      <c r="F51" s="14" t="s">
        <v>429</v>
      </c>
      <c r="G51" s="98">
        <v>1018300</v>
      </c>
      <c r="H51" s="14">
        <v>1</v>
      </c>
      <c r="I51" s="98">
        <v>1018300</v>
      </c>
      <c r="J51" s="33"/>
      <c r="K51" s="14"/>
      <c r="L51" s="58"/>
      <c r="M51" s="59"/>
    </row>
    <row r="52" spans="2:13" ht="17.25" thickBot="1">
      <c r="B52" s="43" t="s">
        <v>431</v>
      </c>
      <c r="C52" s="41" t="s">
        <v>18</v>
      </c>
      <c r="D52" s="5">
        <f>SUM(C4:C13)</f>
        <v>19579507</v>
      </c>
      <c r="E52" s="6"/>
      <c r="F52" s="42" t="s">
        <v>22</v>
      </c>
      <c r="G52" s="52">
        <f>C4</f>
        <v>0</v>
      </c>
      <c r="H52" s="54" t="s">
        <v>19</v>
      </c>
      <c r="I52" s="30">
        <f>SUM(I28:I51)</f>
        <v>19621410</v>
      </c>
      <c r="J52" s="40" t="s">
        <v>23</v>
      </c>
      <c r="K52" s="30">
        <f>D52+G52-I52</f>
        <v>-41903</v>
      </c>
      <c r="L52" s="60">
        <f>SUM(L28:L51)</f>
        <v>0</v>
      </c>
      <c r="M52" s="61">
        <f>SUM(M28:M51)</f>
        <v>0</v>
      </c>
    </row>
    <row r="53" spans="2:13">
      <c r="B53" s="7"/>
      <c r="C53" s="8"/>
      <c r="D53" s="10"/>
      <c r="E53" s="10"/>
      <c r="F53" s="9"/>
      <c r="G53" s="53"/>
      <c r="H53" s="53"/>
      <c r="I53" s="48"/>
      <c r="J53" s="34"/>
      <c r="K53" s="7"/>
      <c r="L53" s="1"/>
      <c r="M53" s="1"/>
    </row>
    <row r="54" spans="2:13">
      <c r="B54" s="7"/>
      <c r="C54" s="8"/>
      <c r="D54" s="10"/>
      <c r="E54" s="10"/>
      <c r="F54" s="9"/>
      <c r="G54" s="53"/>
      <c r="H54" s="53"/>
      <c r="I54" s="48"/>
      <c r="J54" s="34"/>
      <c r="K54" s="7"/>
      <c r="L54" s="1"/>
      <c r="M54" s="1"/>
    </row>
    <row r="55" spans="2:13">
      <c r="B55" s="7"/>
      <c r="C55" s="8"/>
      <c r="D55" s="10"/>
      <c r="E55" s="10"/>
      <c r="F55" s="9"/>
      <c r="G55" s="53"/>
      <c r="H55" s="53"/>
      <c r="I55" s="48"/>
      <c r="J55" s="34"/>
      <c r="K55" s="7"/>
      <c r="L55" s="1"/>
      <c r="M55" s="1"/>
    </row>
    <row r="56" spans="2:13">
      <c r="B56" s="7"/>
      <c r="C56" s="8"/>
      <c r="D56" s="10"/>
      <c r="E56" s="10"/>
      <c r="F56" s="9"/>
      <c r="G56" s="53"/>
      <c r="H56" s="53"/>
      <c r="I56" s="48"/>
      <c r="J56" s="34"/>
      <c r="K56" s="7"/>
      <c r="L56" s="1"/>
      <c r="M56" s="1"/>
    </row>
    <row r="57" spans="2:13">
      <c r="B57" s="7"/>
      <c r="C57" s="8"/>
      <c r="D57" s="10"/>
      <c r="E57" s="10"/>
      <c r="F57" s="9"/>
      <c r="G57" s="53"/>
      <c r="H57" s="53"/>
      <c r="I57" s="48"/>
      <c r="J57" s="34"/>
      <c r="K57" s="7"/>
      <c r="L57" s="1"/>
      <c r="M57" s="1"/>
    </row>
    <row r="58" spans="2:13">
      <c r="B58" s="7"/>
      <c r="C58" s="8"/>
      <c r="D58" s="10"/>
      <c r="E58" s="10"/>
      <c r="F58" s="9"/>
      <c r="G58" s="53"/>
      <c r="H58" s="53"/>
      <c r="I58" s="48"/>
      <c r="J58" s="34"/>
      <c r="K58" s="7"/>
      <c r="L58" s="1"/>
      <c r="M58" s="1"/>
    </row>
    <row r="59" spans="2:13">
      <c r="B59" s="7"/>
      <c r="C59" s="8"/>
      <c r="D59" s="10"/>
      <c r="E59" s="10"/>
      <c r="F59" s="9"/>
      <c r="G59" s="53"/>
      <c r="H59" s="53"/>
      <c r="I59" s="48"/>
      <c r="J59" s="34"/>
      <c r="K59" s="7"/>
      <c r="L59" s="1"/>
      <c r="M59" s="1"/>
    </row>
    <row r="60" spans="2:13">
      <c r="B60" s="7"/>
      <c r="C60" s="8"/>
      <c r="D60" s="10"/>
      <c r="E60" s="10"/>
      <c r="F60" s="9"/>
      <c r="G60" s="53"/>
      <c r="H60" s="53"/>
      <c r="I60" s="48"/>
      <c r="J60" s="34"/>
      <c r="K60" s="7"/>
      <c r="L60" s="1"/>
      <c r="M60" s="1"/>
    </row>
    <row r="61" spans="2:13">
      <c r="B61" s="7"/>
      <c r="C61" s="8"/>
      <c r="D61" s="10"/>
      <c r="E61" s="10"/>
      <c r="F61" s="9"/>
      <c r="G61" s="53"/>
      <c r="H61" s="53"/>
      <c r="I61" s="48"/>
      <c r="J61" s="34"/>
      <c r="K61" s="7"/>
      <c r="L61" s="1"/>
      <c r="M61" s="1"/>
    </row>
    <row r="62" spans="2:13">
      <c r="B62" s="7"/>
      <c r="C62" s="8"/>
      <c r="D62" s="10"/>
      <c r="E62" s="10"/>
      <c r="F62" s="9"/>
      <c r="G62" s="53"/>
      <c r="H62" s="53"/>
      <c r="I62" s="48"/>
      <c r="J62" s="34"/>
      <c r="K62" s="7"/>
      <c r="L62" s="1"/>
      <c r="M62" s="1"/>
    </row>
    <row r="63" spans="2:13">
      <c r="B63" s="7"/>
      <c r="C63" s="8"/>
      <c r="D63" s="10"/>
      <c r="E63" s="10"/>
      <c r="F63" s="9"/>
      <c r="G63" s="53"/>
      <c r="H63" s="53"/>
      <c r="I63" s="48"/>
      <c r="J63" s="34"/>
      <c r="K63" s="7"/>
      <c r="L63" s="1"/>
      <c r="M63" s="1"/>
    </row>
    <row r="64" spans="2:13">
      <c r="B64" s="7"/>
      <c r="C64" s="8"/>
      <c r="D64" s="10"/>
      <c r="E64" s="10"/>
      <c r="F64" s="9"/>
      <c r="G64" s="53"/>
      <c r="H64" s="53"/>
      <c r="I64" s="48"/>
      <c r="J64" s="34"/>
      <c r="K64" s="7"/>
      <c r="L64" s="1"/>
      <c r="M64" s="1"/>
    </row>
    <row r="65" spans="2:13">
      <c r="B65" s="7"/>
      <c r="C65" s="8"/>
      <c r="D65" s="10"/>
      <c r="E65" s="10"/>
      <c r="F65" s="9"/>
      <c r="G65" s="53"/>
      <c r="H65" s="53"/>
      <c r="I65" s="48"/>
      <c r="J65" s="34"/>
      <c r="K65" s="7"/>
      <c r="L65" s="1"/>
      <c r="M65" s="1"/>
    </row>
    <row r="66" spans="2:13">
      <c r="B66" s="7"/>
      <c r="C66" s="8"/>
      <c r="D66" s="10"/>
      <c r="E66" s="10"/>
      <c r="F66" s="9"/>
      <c r="G66" s="53"/>
      <c r="H66" s="53"/>
      <c r="I66" s="48"/>
      <c r="J66" s="34"/>
      <c r="K66" s="7"/>
      <c r="L66" s="1"/>
      <c r="M66" s="1"/>
    </row>
    <row r="67" spans="2:13">
      <c r="B67" s="7"/>
      <c r="C67" s="8"/>
      <c r="D67" s="10"/>
      <c r="E67" s="10"/>
      <c r="F67" s="9"/>
      <c r="G67" s="53"/>
      <c r="H67" s="53"/>
      <c r="I67" s="48"/>
      <c r="J67" s="34"/>
      <c r="K67" s="7"/>
      <c r="L67" s="1"/>
      <c r="M67" s="1"/>
    </row>
    <row r="68" spans="2:13">
      <c r="B68" s="7"/>
      <c r="C68" s="8"/>
      <c r="D68" s="10"/>
      <c r="E68" s="10"/>
      <c r="F68" s="9"/>
      <c r="G68" s="53"/>
      <c r="H68" s="53"/>
      <c r="I68" s="48"/>
      <c r="J68" s="34"/>
      <c r="K68" s="7"/>
      <c r="L68" s="1"/>
      <c r="M68" s="1"/>
    </row>
    <row r="69" spans="2:13">
      <c r="B69" s="7"/>
      <c r="C69" s="8"/>
      <c r="D69" s="10"/>
      <c r="E69" s="10"/>
      <c r="F69" s="9"/>
      <c r="G69" s="53"/>
      <c r="H69" s="53"/>
      <c r="I69" s="48"/>
      <c r="J69" s="34"/>
      <c r="K69" s="7"/>
      <c r="L69" s="1"/>
      <c r="M69" s="1"/>
    </row>
    <row r="70" spans="2:13">
      <c r="B70" s="7"/>
      <c r="C70" s="8"/>
      <c r="D70" s="10"/>
      <c r="E70" s="10"/>
      <c r="F70" s="9"/>
      <c r="G70" s="53"/>
      <c r="H70" s="53"/>
      <c r="I70" s="48"/>
      <c r="J70" s="34"/>
      <c r="K70" s="7"/>
      <c r="L70" s="1"/>
      <c r="M70" s="1"/>
    </row>
    <row r="71" spans="2:13">
      <c r="B71" s="7"/>
      <c r="C71" s="8"/>
      <c r="D71" s="10"/>
      <c r="E71" s="10"/>
      <c r="F71" s="9"/>
      <c r="G71" s="53"/>
      <c r="H71" s="53"/>
      <c r="I71" s="48"/>
      <c r="J71" s="34"/>
      <c r="K71" s="7"/>
      <c r="L71" s="1"/>
      <c r="M71" s="1"/>
    </row>
    <row r="72" spans="2:13">
      <c r="B72" s="9"/>
      <c r="C72" s="9"/>
      <c r="D72" s="10"/>
      <c r="E72" s="10"/>
      <c r="F72" s="9"/>
      <c r="G72" s="53"/>
      <c r="H72" s="53"/>
      <c r="I72" s="48"/>
      <c r="J72" s="35"/>
      <c r="K72" s="9"/>
      <c r="L72" s="1"/>
      <c r="M72" s="1"/>
    </row>
    <row r="73" spans="2:13">
      <c r="B73" s="9"/>
      <c r="C73" s="9"/>
      <c r="D73" s="10"/>
      <c r="E73" s="9"/>
      <c r="F73" s="9"/>
      <c r="G73" s="53"/>
      <c r="H73" s="53"/>
      <c r="I73" s="48"/>
      <c r="J73" s="36"/>
      <c r="K73" s="9"/>
      <c r="L73" s="1"/>
      <c r="M73" s="1"/>
    </row>
    <row r="74" spans="2:13">
      <c r="B74" s="7"/>
      <c r="C74" s="7"/>
      <c r="D74" s="9"/>
      <c r="E74" s="10"/>
      <c r="F74" s="9"/>
      <c r="G74" s="53"/>
      <c r="H74" s="53"/>
      <c r="I74" s="48"/>
      <c r="J74" s="37"/>
      <c r="K74" s="7"/>
      <c r="L74" s="1"/>
      <c r="M74" s="1"/>
    </row>
    <row r="75" spans="2:13">
      <c r="B75" s="7"/>
      <c r="C75" s="7"/>
      <c r="D75" s="9"/>
      <c r="E75" s="10"/>
      <c r="F75" s="9"/>
      <c r="G75" s="53"/>
      <c r="H75" s="53"/>
      <c r="I75" s="48"/>
      <c r="J75" s="37"/>
      <c r="K75" s="7"/>
      <c r="L75" s="1"/>
      <c r="M75" s="1"/>
    </row>
    <row r="76" spans="2:13">
      <c r="B76" s="1"/>
      <c r="C76" s="1"/>
      <c r="D76" s="39"/>
      <c r="E76" s="39"/>
      <c r="F76" s="1"/>
      <c r="G76" s="21"/>
      <c r="H76" s="21"/>
      <c r="I76" s="49"/>
      <c r="J76" s="38"/>
      <c r="K76" s="1"/>
      <c r="L76" s="1"/>
      <c r="M76" s="1"/>
    </row>
    <row r="77" spans="2:13">
      <c r="B77" s="1"/>
      <c r="C77" s="1"/>
      <c r="D77" s="39"/>
      <c r="E77" s="39"/>
      <c r="F77" s="1"/>
      <c r="G77" s="21"/>
      <c r="H77" s="21"/>
      <c r="I77" s="49"/>
      <c r="J77" s="38"/>
      <c r="K77" s="1"/>
      <c r="L77" s="1"/>
      <c r="M77" s="1"/>
    </row>
  </sheetData>
  <mergeCells count="15">
    <mergeCell ref="L26:L27"/>
    <mergeCell ref="M26:M27"/>
    <mergeCell ref="F25:M25"/>
    <mergeCell ref="B1:H1"/>
    <mergeCell ref="B26:B27"/>
    <mergeCell ref="C26:C27"/>
    <mergeCell ref="K26:K27"/>
    <mergeCell ref="D25:D27"/>
    <mergeCell ref="E25:E27"/>
    <mergeCell ref="F26:F27"/>
    <mergeCell ref="G26:G27"/>
    <mergeCell ref="H26:H27"/>
    <mergeCell ref="I26:I27"/>
    <mergeCell ref="J26:J27"/>
    <mergeCell ref="B25:C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4"/>
  <sheetViews>
    <sheetView topLeftCell="B1" zoomScale="85" zoomScaleNormal="85" workbookViewId="0">
      <selection activeCell="B1" sqref="B1:H1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442</v>
      </c>
      <c r="C1" s="113"/>
      <c r="D1" s="113"/>
      <c r="E1" s="113"/>
      <c r="F1" s="113"/>
      <c r="G1" s="113"/>
      <c r="H1" s="113"/>
    </row>
    <row r="2" spans="2:13" ht="31.5">
      <c r="C2" s="1"/>
      <c r="D2" s="15"/>
      <c r="G2"/>
      <c r="H2"/>
      <c r="I2"/>
      <c r="J2"/>
    </row>
    <row r="3" spans="2:13" ht="17.25" thickBot="1">
      <c r="F3" s="4"/>
    </row>
    <row r="4" spans="2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2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2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2:13">
      <c r="B7" s="12"/>
      <c r="C7" s="14"/>
      <c r="D7" s="96" t="s">
        <v>422</v>
      </c>
      <c r="E7" s="33" t="s">
        <v>411</v>
      </c>
      <c r="F7" s="14" t="s">
        <v>422</v>
      </c>
      <c r="G7" s="33">
        <v>600500</v>
      </c>
      <c r="H7" s="14">
        <v>1</v>
      </c>
      <c r="I7" s="58">
        <v>600500</v>
      </c>
      <c r="J7" s="33"/>
      <c r="K7" s="14"/>
      <c r="L7" s="58"/>
      <c r="M7" s="59"/>
    </row>
    <row r="8" spans="2:13">
      <c r="B8" s="12"/>
      <c r="C8" s="14"/>
      <c r="D8" s="96"/>
      <c r="E8" s="33" t="s">
        <v>412</v>
      </c>
      <c r="F8" s="14" t="s">
        <v>422</v>
      </c>
      <c r="G8" s="33">
        <v>600500</v>
      </c>
      <c r="H8" s="14">
        <v>1</v>
      </c>
      <c r="I8" s="58">
        <v>600500</v>
      </c>
      <c r="J8" s="33"/>
      <c r="K8" s="14"/>
      <c r="L8" s="58"/>
      <c r="M8" s="59"/>
    </row>
    <row r="9" spans="2:13" ht="17.25" thickBot="1">
      <c r="B9" s="43" t="s">
        <v>21</v>
      </c>
      <c r="C9" s="41" t="s">
        <v>18</v>
      </c>
      <c r="D9" s="5"/>
      <c r="E9" s="6"/>
      <c r="F9" s="42" t="s">
        <v>22</v>
      </c>
      <c r="G9" s="52">
        <v>2569617</v>
      </c>
      <c r="H9" s="54" t="s">
        <v>19</v>
      </c>
      <c r="I9" s="30">
        <f>SUM(I7:I8)</f>
        <v>1201000</v>
      </c>
      <c r="J9" s="40" t="s">
        <v>23</v>
      </c>
      <c r="K9" s="30">
        <f>D9+G9-I9</f>
        <v>1368617</v>
      </c>
      <c r="L9" s="60">
        <f>SUM(L7:L8)</f>
        <v>0</v>
      </c>
      <c r="M9" s="61">
        <f>SUM(M7:M8)</f>
        <v>0</v>
      </c>
    </row>
    <row r="10" spans="2:13">
      <c r="B10" s="7"/>
      <c r="C10" s="8"/>
      <c r="D10" s="10"/>
      <c r="E10" s="10"/>
      <c r="F10" s="9"/>
      <c r="G10" s="53"/>
      <c r="H10" s="53"/>
      <c r="I10" s="48"/>
      <c r="J10" s="34"/>
      <c r="K10" s="7"/>
      <c r="L10" s="1"/>
      <c r="M10" s="1"/>
    </row>
    <row r="11" spans="2:13">
      <c r="B11" s="7"/>
      <c r="C11" s="8"/>
      <c r="D11" s="10"/>
      <c r="E11" s="10"/>
      <c r="F11" s="9"/>
      <c r="G11" s="53"/>
      <c r="H11" s="53"/>
      <c r="I11" s="48"/>
      <c r="J11" s="34"/>
      <c r="K11" s="7"/>
      <c r="L11" s="1"/>
      <c r="M11" s="1"/>
    </row>
    <row r="12" spans="2:13">
      <c r="B12" s="7"/>
      <c r="C12" s="8"/>
      <c r="D12" s="10"/>
      <c r="E12" s="10"/>
      <c r="F12" s="9"/>
      <c r="G12" s="53"/>
      <c r="H12" s="53"/>
      <c r="I12" s="48"/>
      <c r="J12" s="34"/>
      <c r="K12" s="7"/>
      <c r="L12" s="1"/>
      <c r="M12" s="1"/>
    </row>
    <row r="13" spans="2:13">
      <c r="B13" s="7"/>
      <c r="C13" s="8"/>
      <c r="D13" s="10"/>
      <c r="E13" s="10"/>
      <c r="F13" s="9"/>
      <c r="G13" s="53"/>
      <c r="H13" s="53"/>
      <c r="I13" s="48"/>
      <c r="J13" s="34"/>
      <c r="K13" s="7"/>
      <c r="L13" s="1"/>
      <c r="M13" s="1"/>
    </row>
    <row r="14" spans="2:13">
      <c r="B14" s="7"/>
      <c r="C14" s="8"/>
      <c r="D14" s="10"/>
      <c r="E14" s="10"/>
      <c r="F14" s="9"/>
      <c r="G14" s="53"/>
      <c r="H14" s="53"/>
      <c r="I14" s="48"/>
      <c r="J14" s="34"/>
      <c r="K14" s="7"/>
      <c r="L14" s="1"/>
      <c r="M14" s="1"/>
    </row>
    <row r="15" spans="2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2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/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9"/>
      <c r="C29" s="9"/>
      <c r="D29" s="10"/>
      <c r="E29" s="10"/>
      <c r="F29" s="9"/>
      <c r="G29" s="53"/>
      <c r="H29" s="53"/>
      <c r="I29" s="48"/>
      <c r="J29" s="35"/>
      <c r="K29" s="9"/>
      <c r="L29" s="1"/>
      <c r="M29" s="1"/>
    </row>
    <row r="30" spans="2:13">
      <c r="B30" s="9"/>
      <c r="C30" s="9"/>
      <c r="D30" s="10"/>
      <c r="E30" s="9"/>
      <c r="F30" s="9"/>
      <c r="G30" s="53"/>
      <c r="H30" s="53"/>
      <c r="I30" s="48"/>
      <c r="J30" s="36"/>
      <c r="K30" s="9"/>
      <c r="L30" s="1"/>
      <c r="M30" s="1"/>
    </row>
    <row r="31" spans="2:13">
      <c r="B31" s="7"/>
      <c r="C31" s="7"/>
      <c r="D31" s="9"/>
      <c r="E31" s="10"/>
      <c r="F31" s="9"/>
      <c r="G31" s="53"/>
      <c r="H31" s="53"/>
      <c r="I31" s="48"/>
      <c r="J31" s="37"/>
      <c r="K31" s="7"/>
      <c r="L31" s="1"/>
      <c r="M31" s="1"/>
    </row>
    <row r="32" spans="2:13">
      <c r="B32" s="7"/>
      <c r="C32" s="7"/>
      <c r="D32" s="9"/>
      <c r="E32" s="10"/>
      <c r="F32" s="9"/>
      <c r="G32" s="53"/>
      <c r="H32" s="53"/>
      <c r="I32" s="48"/>
      <c r="J32" s="37"/>
      <c r="K32" s="7"/>
      <c r="L32" s="1"/>
      <c r="M32" s="1"/>
    </row>
    <row r="33" spans="2:13">
      <c r="B33" s="1"/>
      <c r="C33" s="1"/>
      <c r="D33" s="39"/>
      <c r="E33" s="39"/>
      <c r="F33" s="1"/>
      <c r="G33" s="21"/>
      <c r="H33" s="21"/>
      <c r="I33" s="49"/>
      <c r="J33" s="38"/>
      <c r="K33" s="1"/>
      <c r="L33" s="1"/>
      <c r="M33" s="1"/>
    </row>
    <row r="34" spans="2:13">
      <c r="B34" s="1"/>
      <c r="C34" s="1"/>
      <c r="D34" s="39"/>
      <c r="E34" s="39"/>
      <c r="F34" s="1"/>
      <c r="G34" s="21"/>
      <c r="H34" s="21"/>
      <c r="I34" s="49"/>
      <c r="J34" s="38"/>
      <c r="K34" s="1"/>
      <c r="L34" s="1"/>
      <c r="M34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4"/>
  <sheetViews>
    <sheetView topLeftCell="B1" zoomScale="85" zoomScaleNormal="85" workbookViewId="0">
      <selection activeCell="I9" sqref="I9"/>
    </sheetView>
  </sheetViews>
  <sheetFormatPr defaultRowHeight="16.5"/>
  <cols>
    <col min="2" max="3" width="19.625" customWidth="1"/>
    <col min="4" max="4" width="17.87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443</v>
      </c>
      <c r="C1" s="113"/>
      <c r="D1" s="113"/>
      <c r="E1" s="113"/>
      <c r="F1" s="113"/>
      <c r="G1" s="113"/>
      <c r="H1" s="113"/>
    </row>
    <row r="2" spans="2:13" ht="31.5">
      <c r="C2" s="1"/>
      <c r="D2" s="15"/>
      <c r="G2"/>
      <c r="H2"/>
      <c r="I2"/>
      <c r="J2"/>
    </row>
    <row r="3" spans="2:13" ht="17.25" thickBot="1">
      <c r="F3" s="4"/>
    </row>
    <row r="4" spans="2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2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2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2:13">
      <c r="B7" s="12"/>
      <c r="C7" s="14"/>
      <c r="D7" s="96" t="s">
        <v>423</v>
      </c>
      <c r="E7" s="33" t="s">
        <v>413</v>
      </c>
      <c r="F7" s="14" t="s">
        <v>424</v>
      </c>
      <c r="G7" s="33">
        <v>380000</v>
      </c>
      <c r="H7" s="14">
        <v>1</v>
      </c>
      <c r="I7" s="58">
        <v>380000</v>
      </c>
      <c r="J7" s="33"/>
      <c r="K7" s="14"/>
      <c r="L7" s="58"/>
      <c r="M7" s="59"/>
    </row>
    <row r="8" spans="2:13">
      <c r="B8" s="12"/>
      <c r="C8" s="14"/>
      <c r="D8" s="33"/>
      <c r="E8" s="14"/>
      <c r="F8" s="33"/>
      <c r="G8" s="14"/>
      <c r="H8" s="33"/>
      <c r="I8" s="14"/>
      <c r="J8" s="33"/>
      <c r="K8" s="14"/>
      <c r="L8" s="58"/>
      <c r="M8" s="59"/>
    </row>
    <row r="9" spans="2:13" ht="17.25" thickBot="1">
      <c r="B9" s="43" t="s">
        <v>21</v>
      </c>
      <c r="C9" s="41" t="s">
        <v>18</v>
      </c>
      <c r="D9" s="5"/>
      <c r="E9" s="6"/>
      <c r="F9" s="42" t="s">
        <v>22</v>
      </c>
      <c r="G9" s="52">
        <v>1368617</v>
      </c>
      <c r="H9" s="54" t="s">
        <v>19</v>
      </c>
      <c r="I9" s="30">
        <f>SUM(I7:I7)</f>
        <v>380000</v>
      </c>
      <c r="J9" s="40" t="s">
        <v>23</v>
      </c>
      <c r="K9" s="30">
        <f>D9+G9-I9</f>
        <v>988617</v>
      </c>
      <c r="L9" s="60">
        <f>SUM(L7:L8)</f>
        <v>0</v>
      </c>
      <c r="M9" s="61">
        <f>SUM(M7:M8)</f>
        <v>0</v>
      </c>
    </row>
    <row r="10" spans="2:13">
      <c r="B10" s="7"/>
      <c r="C10" s="8"/>
      <c r="D10" s="10"/>
      <c r="E10" s="10"/>
      <c r="F10" s="9"/>
      <c r="G10" s="53"/>
      <c r="H10" s="53"/>
      <c r="I10" s="48"/>
      <c r="J10" s="34"/>
      <c r="K10" s="7"/>
      <c r="L10" s="1"/>
      <c r="M10" s="1"/>
    </row>
    <row r="11" spans="2:13">
      <c r="B11" s="7"/>
      <c r="C11" s="8"/>
      <c r="D11" s="10"/>
      <c r="E11" s="10"/>
      <c r="F11" s="9"/>
      <c r="G11" s="53"/>
      <c r="H11" s="53"/>
      <c r="I11" s="48"/>
      <c r="J11" s="34"/>
      <c r="K11" s="7"/>
      <c r="L11" s="1"/>
      <c r="M11" s="1"/>
    </row>
    <row r="12" spans="2:13">
      <c r="B12" s="7"/>
      <c r="C12" s="8"/>
      <c r="D12" s="10"/>
      <c r="E12" s="10"/>
      <c r="F12" s="9"/>
      <c r="G12" s="53"/>
      <c r="H12" s="53"/>
      <c r="I12" s="48"/>
      <c r="J12" s="34"/>
      <c r="K12" s="7"/>
      <c r="L12" s="1"/>
      <c r="M12" s="1"/>
    </row>
    <row r="13" spans="2:13">
      <c r="B13" s="7"/>
      <c r="C13" s="8"/>
      <c r="D13" s="10"/>
      <c r="E13" s="10"/>
      <c r="F13" s="9"/>
      <c r="G13" s="53"/>
      <c r="H13" s="53"/>
      <c r="I13" s="48"/>
      <c r="J13" s="34"/>
      <c r="K13" s="7"/>
      <c r="L13" s="1"/>
      <c r="M13" s="1"/>
    </row>
    <row r="14" spans="2:13">
      <c r="B14" s="7"/>
      <c r="C14" s="8"/>
      <c r="D14" s="10"/>
      <c r="E14" s="10"/>
      <c r="F14" s="9"/>
      <c r="G14" s="53"/>
      <c r="H14" s="53"/>
      <c r="I14" s="48"/>
      <c r="J14" s="34"/>
      <c r="K14" s="7"/>
      <c r="L14" s="1"/>
      <c r="M14" s="1"/>
    </row>
    <row r="15" spans="2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2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/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9"/>
      <c r="C29" s="9"/>
      <c r="D29" s="10"/>
      <c r="E29" s="10"/>
      <c r="F29" s="9"/>
      <c r="G29" s="53"/>
      <c r="H29" s="53"/>
      <c r="I29" s="48"/>
      <c r="J29" s="35"/>
      <c r="K29" s="9"/>
      <c r="L29" s="1"/>
      <c r="M29" s="1"/>
    </row>
    <row r="30" spans="2:13">
      <c r="B30" s="9"/>
      <c r="C30" s="9"/>
      <c r="D30" s="10"/>
      <c r="E30" s="9"/>
      <c r="F30" s="9"/>
      <c r="G30" s="53"/>
      <c r="H30" s="53"/>
      <c r="I30" s="48"/>
      <c r="J30" s="36"/>
      <c r="K30" s="9"/>
      <c r="L30" s="1"/>
      <c r="M30" s="1"/>
    </row>
    <row r="31" spans="2:13">
      <c r="B31" s="7"/>
      <c r="C31" s="7"/>
      <c r="D31" s="9"/>
      <c r="E31" s="10"/>
      <c r="F31" s="9"/>
      <c r="G31" s="53"/>
      <c r="H31" s="53"/>
      <c r="I31" s="48"/>
      <c r="J31" s="37"/>
      <c r="K31" s="7"/>
      <c r="L31" s="1"/>
      <c r="M31" s="1"/>
    </row>
    <row r="32" spans="2:13">
      <c r="B32" s="7"/>
      <c r="C32" s="7"/>
      <c r="D32" s="9"/>
      <c r="E32" s="10"/>
      <c r="F32" s="9"/>
      <c r="G32" s="53"/>
      <c r="H32" s="53"/>
      <c r="I32" s="48"/>
      <c r="J32" s="37"/>
      <c r="K32" s="7"/>
      <c r="L32" s="1"/>
      <c r="M32" s="1"/>
    </row>
    <row r="33" spans="2:13">
      <c r="B33" s="1"/>
      <c r="C33" s="1"/>
      <c r="D33" s="39"/>
      <c r="E33" s="39"/>
      <c r="F33" s="1"/>
      <c r="G33" s="21"/>
      <c r="H33" s="21"/>
      <c r="I33" s="49"/>
      <c r="J33" s="38"/>
      <c r="K33" s="1"/>
      <c r="L33" s="1"/>
      <c r="M33" s="1"/>
    </row>
    <row r="34" spans="2:13">
      <c r="B34" s="1"/>
      <c r="C34" s="1"/>
      <c r="D34" s="39"/>
      <c r="E34" s="39"/>
      <c r="F34" s="1"/>
      <c r="G34" s="21"/>
      <c r="H34" s="21"/>
      <c r="I34" s="49"/>
      <c r="J34" s="38"/>
      <c r="K34" s="1"/>
      <c r="L34" s="1"/>
      <c r="M34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B1" zoomScale="85" zoomScaleNormal="85" workbookViewId="0">
      <selection activeCell="B1" sqref="B1:H1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1:13" ht="30" customHeight="1">
      <c r="B1" s="113" t="s">
        <v>523</v>
      </c>
      <c r="C1" s="113"/>
      <c r="D1" s="113"/>
      <c r="E1" s="113"/>
      <c r="F1" s="113"/>
      <c r="G1" s="113"/>
      <c r="H1" s="113"/>
    </row>
    <row r="2" spans="1:13" ht="31.5">
      <c r="C2" s="1"/>
      <c r="D2" s="15"/>
      <c r="G2"/>
      <c r="H2"/>
      <c r="I2"/>
      <c r="J2"/>
    </row>
    <row r="3" spans="1:13" ht="17.25" thickBot="1">
      <c r="F3" s="4"/>
    </row>
    <row r="4" spans="1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1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1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1:13">
      <c r="B7" s="12"/>
      <c r="C7" s="14"/>
      <c r="D7" s="96" t="s">
        <v>425</v>
      </c>
      <c r="E7" s="33" t="s">
        <v>414</v>
      </c>
      <c r="F7" s="14" t="s">
        <v>426</v>
      </c>
      <c r="G7" s="33">
        <v>8020</v>
      </c>
      <c r="H7" s="14">
        <v>1</v>
      </c>
      <c r="I7" s="58">
        <v>8020</v>
      </c>
      <c r="J7" s="33"/>
      <c r="K7" s="14"/>
      <c r="L7" s="58"/>
      <c r="M7" s="59"/>
    </row>
    <row r="8" spans="1:13">
      <c r="A8" t="s">
        <v>444</v>
      </c>
      <c r="B8" s="12"/>
      <c r="C8" s="14"/>
      <c r="E8" s="33" t="s">
        <v>414</v>
      </c>
      <c r="F8" s="14"/>
      <c r="G8" s="33">
        <v>4200</v>
      </c>
      <c r="H8" s="14">
        <v>1</v>
      </c>
      <c r="I8" s="58">
        <v>4200</v>
      </c>
      <c r="J8" s="33"/>
      <c r="K8" s="14"/>
      <c r="L8" s="58"/>
      <c r="M8" s="59"/>
    </row>
    <row r="9" spans="1:13">
      <c r="B9" s="12"/>
      <c r="C9" s="14"/>
      <c r="D9" s="96" t="s">
        <v>420</v>
      </c>
      <c r="E9" s="33" t="s">
        <v>414</v>
      </c>
      <c r="F9" s="14" t="s">
        <v>427</v>
      </c>
      <c r="G9" s="33">
        <v>12000</v>
      </c>
      <c r="H9" s="14">
        <v>1</v>
      </c>
      <c r="I9" s="58">
        <v>12000</v>
      </c>
      <c r="J9" s="33"/>
      <c r="K9" s="14"/>
      <c r="L9" s="58"/>
      <c r="M9" s="59"/>
    </row>
    <row r="10" spans="1:13">
      <c r="A10" t="s">
        <v>433</v>
      </c>
      <c r="B10" s="12"/>
      <c r="C10" s="14"/>
      <c r="D10" s="96" t="s">
        <v>428</v>
      </c>
      <c r="E10" s="33" t="s">
        <v>414</v>
      </c>
      <c r="F10" s="14" t="s">
        <v>429</v>
      </c>
      <c r="G10" s="33">
        <v>935000</v>
      </c>
      <c r="H10" s="14">
        <v>1</v>
      </c>
      <c r="I10" s="58">
        <v>935000</v>
      </c>
      <c r="J10" s="33"/>
      <c r="K10" s="14"/>
      <c r="L10" s="58"/>
      <c r="M10" s="59"/>
    </row>
    <row r="11" spans="1:13">
      <c r="A11" t="s">
        <v>444</v>
      </c>
      <c r="B11" s="12"/>
      <c r="C11" s="14"/>
      <c r="D11" s="96"/>
      <c r="E11" s="33" t="s">
        <v>414</v>
      </c>
      <c r="F11" s="14" t="s">
        <v>430</v>
      </c>
      <c r="G11" s="33">
        <v>71300</v>
      </c>
      <c r="H11" s="14">
        <v>1</v>
      </c>
      <c r="I11" s="58">
        <v>71300</v>
      </c>
      <c r="J11" s="33"/>
      <c r="K11" s="14"/>
      <c r="L11" s="58"/>
      <c r="M11" s="59"/>
    </row>
    <row r="12" spans="1:13">
      <c r="B12" s="12"/>
      <c r="C12" s="14"/>
      <c r="D12" s="96"/>
      <c r="E12" s="97"/>
      <c r="F12" s="97"/>
      <c r="G12" s="98"/>
      <c r="H12" s="99"/>
      <c r="I12" s="100"/>
      <c r="J12" s="33"/>
      <c r="K12" s="14"/>
      <c r="L12" s="58"/>
      <c r="M12" s="59"/>
    </row>
    <row r="13" spans="1:13">
      <c r="B13" s="12"/>
      <c r="C13" s="14"/>
      <c r="D13" s="33"/>
      <c r="E13" s="14"/>
      <c r="F13" s="33"/>
      <c r="G13" s="14"/>
      <c r="H13" s="33"/>
      <c r="I13" s="14"/>
      <c r="J13" s="33"/>
      <c r="K13" s="14"/>
      <c r="L13" s="58"/>
      <c r="M13" s="59"/>
    </row>
    <row r="14" spans="1:13" ht="17.25" thickBot="1">
      <c r="B14" s="43" t="s">
        <v>21</v>
      </c>
      <c r="C14" s="41" t="s">
        <v>18</v>
      </c>
      <c r="D14" s="5"/>
      <c r="E14" s="6"/>
      <c r="F14" s="42" t="s">
        <v>22</v>
      </c>
      <c r="G14" s="52">
        <v>988617</v>
      </c>
      <c r="H14" s="54" t="s">
        <v>19</v>
      </c>
      <c r="I14" s="30">
        <f>SUM(I7:I11)</f>
        <v>1030520</v>
      </c>
      <c r="J14" s="40" t="s">
        <v>23</v>
      </c>
      <c r="K14" s="30">
        <f>D14+G14-I14</f>
        <v>-41903</v>
      </c>
      <c r="L14" s="60">
        <f>SUM(L7:L13)</f>
        <v>0</v>
      </c>
      <c r="M14" s="61">
        <f>SUM(M7:M13)</f>
        <v>0</v>
      </c>
    </row>
    <row r="15" spans="1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1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/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7"/>
      <c r="C29" s="8"/>
      <c r="D29" s="10"/>
      <c r="E29" s="10"/>
      <c r="F29" s="9"/>
      <c r="G29" s="53"/>
      <c r="H29" s="53"/>
      <c r="I29" s="48"/>
      <c r="J29" s="34"/>
      <c r="K29" s="7"/>
      <c r="L29" s="1"/>
      <c r="M29" s="1"/>
    </row>
    <row r="30" spans="2:13">
      <c r="B30" s="7"/>
      <c r="C30" s="8"/>
      <c r="D30" s="10"/>
      <c r="E30" s="10"/>
      <c r="F30" s="9"/>
      <c r="G30" s="53"/>
      <c r="H30" s="53"/>
      <c r="I30" s="48"/>
      <c r="J30" s="34"/>
      <c r="K30" s="7"/>
      <c r="L30" s="1"/>
      <c r="M30" s="1"/>
    </row>
    <row r="31" spans="2:13">
      <c r="B31" s="7"/>
      <c r="C31" s="8"/>
      <c r="D31" s="10"/>
      <c r="E31" s="10"/>
      <c r="F31" s="9"/>
      <c r="G31" s="53"/>
      <c r="H31" s="53"/>
      <c r="I31" s="48"/>
      <c r="J31" s="34"/>
      <c r="K31" s="7"/>
      <c r="L31" s="1"/>
      <c r="M31" s="1"/>
    </row>
    <row r="32" spans="2:13">
      <c r="B32" s="7"/>
      <c r="C32" s="8"/>
      <c r="D32" s="10"/>
      <c r="E32" s="10"/>
      <c r="F32" s="9"/>
      <c r="G32" s="53"/>
      <c r="H32" s="53"/>
      <c r="I32" s="48"/>
      <c r="J32" s="34"/>
      <c r="K32" s="7"/>
      <c r="L32" s="1"/>
      <c r="M32" s="1"/>
    </row>
    <row r="33" spans="2:13">
      <c r="B33" s="7"/>
      <c r="C33" s="8"/>
      <c r="D33" s="10"/>
      <c r="E33" s="10"/>
      <c r="F33" s="9"/>
      <c r="G33" s="53"/>
      <c r="H33" s="53"/>
      <c r="I33" s="48"/>
      <c r="J33" s="34"/>
      <c r="K33" s="7"/>
      <c r="L33" s="1"/>
      <c r="M33" s="1"/>
    </row>
    <row r="34" spans="2:13">
      <c r="B34" s="9"/>
      <c r="C34" s="9"/>
      <c r="D34" s="10"/>
      <c r="E34" s="10"/>
      <c r="F34" s="9"/>
      <c r="G34" s="53"/>
      <c r="H34" s="53"/>
      <c r="I34" s="48"/>
      <c r="J34" s="35"/>
      <c r="K34" s="9"/>
      <c r="L34" s="1"/>
      <c r="M34" s="1"/>
    </row>
    <row r="35" spans="2:13">
      <c r="B35" s="9"/>
      <c r="C35" s="9"/>
      <c r="D35" s="10"/>
      <c r="E35" s="9"/>
      <c r="F35" s="9"/>
      <c r="G35" s="53"/>
      <c r="H35" s="53"/>
      <c r="I35" s="48"/>
      <c r="J35" s="36"/>
      <c r="K35" s="9"/>
      <c r="L35" s="1"/>
      <c r="M35" s="1"/>
    </row>
    <row r="36" spans="2:13">
      <c r="B36" s="7"/>
      <c r="C36" s="7"/>
      <c r="D36" s="9"/>
      <c r="E36" s="10"/>
      <c r="F36" s="9"/>
      <c r="G36" s="53"/>
      <c r="H36" s="53"/>
      <c r="I36" s="48"/>
      <c r="J36" s="37"/>
      <c r="K36" s="7"/>
      <c r="L36" s="1"/>
      <c r="M36" s="1"/>
    </row>
    <row r="37" spans="2:13">
      <c r="B37" s="7"/>
      <c r="C37" s="7"/>
      <c r="D37" s="9"/>
      <c r="E37" s="10"/>
      <c r="F37" s="9"/>
      <c r="G37" s="53"/>
      <c r="H37" s="53"/>
      <c r="I37" s="48"/>
      <c r="J37" s="37"/>
      <c r="K37" s="7"/>
      <c r="L37" s="1"/>
      <c r="M37" s="1"/>
    </row>
    <row r="38" spans="2:13">
      <c r="B38" s="1"/>
      <c r="C38" s="1"/>
      <c r="D38" s="39"/>
      <c r="E38" s="39"/>
      <c r="F38" s="1"/>
      <c r="G38" s="21"/>
      <c r="H38" s="21"/>
      <c r="I38" s="49"/>
      <c r="J38" s="38"/>
      <c r="K38" s="1"/>
      <c r="L38" s="1"/>
      <c r="M38" s="1"/>
    </row>
    <row r="39" spans="2:13">
      <c r="B39" s="1"/>
      <c r="C39" s="1"/>
      <c r="D39" s="39"/>
      <c r="E39" s="39"/>
      <c r="F39" s="1"/>
      <c r="G39" s="21"/>
      <c r="H39" s="21"/>
      <c r="I39" s="49"/>
      <c r="J39" s="38"/>
      <c r="K39" s="1"/>
      <c r="L39" s="1"/>
      <c r="M39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topLeftCell="A10" workbookViewId="0">
      <selection activeCell="K14" sqref="K14"/>
    </sheetView>
  </sheetViews>
  <sheetFormatPr defaultRowHeight="16.5"/>
  <cols>
    <col min="9" max="9" width="14.625" customWidth="1"/>
  </cols>
  <sheetData>
    <row r="1" spans="1:10" ht="31.5">
      <c r="A1" s="127" t="s">
        <v>241</v>
      </c>
      <c r="B1" s="127"/>
      <c r="C1" s="127"/>
      <c r="D1" s="127"/>
      <c r="E1" s="127"/>
      <c r="F1" s="127"/>
      <c r="G1" s="127"/>
      <c r="H1" s="85"/>
      <c r="I1" s="85"/>
    </row>
    <row r="2" spans="1:10">
      <c r="A2" s="128" t="s">
        <v>242</v>
      </c>
      <c r="B2" s="128"/>
      <c r="C2" s="128"/>
      <c r="D2" s="128"/>
      <c r="E2" s="128"/>
      <c r="F2" s="128"/>
      <c r="G2" s="128"/>
      <c r="H2" s="128"/>
      <c r="I2" s="128"/>
    </row>
    <row r="3" spans="1:10" ht="17.25" thickBot="1">
      <c r="A3" s="129" t="s">
        <v>243</v>
      </c>
      <c r="B3" s="129"/>
      <c r="C3" s="129"/>
      <c r="D3" s="129"/>
      <c r="E3" s="129"/>
      <c r="F3" s="129"/>
      <c r="G3" s="129"/>
      <c r="H3" s="129"/>
      <c r="I3" s="129"/>
    </row>
    <row r="4" spans="1:10">
      <c r="A4" s="132" t="s">
        <v>47</v>
      </c>
      <c r="B4" s="132"/>
      <c r="C4" s="132" t="s">
        <v>244</v>
      </c>
      <c r="D4" s="132"/>
      <c r="E4" s="132" t="s">
        <v>50</v>
      </c>
      <c r="F4" s="132"/>
      <c r="G4" s="132" t="s">
        <v>245</v>
      </c>
      <c r="H4" s="132"/>
      <c r="I4" s="132"/>
    </row>
    <row r="5" spans="1:10">
      <c r="A5" s="130" t="s">
        <v>246</v>
      </c>
      <c r="B5" s="130"/>
      <c r="C5" s="130" t="s">
        <v>247</v>
      </c>
      <c r="D5" s="130"/>
      <c r="E5" s="130" t="s">
        <v>248</v>
      </c>
      <c r="F5" s="130"/>
      <c r="G5" s="126">
        <v>4193503</v>
      </c>
      <c r="H5" s="126"/>
      <c r="I5" s="126"/>
    </row>
    <row r="6" spans="1:10">
      <c r="A6" s="130" t="s">
        <v>249</v>
      </c>
      <c r="B6" s="130"/>
      <c r="C6" s="130" t="s">
        <v>250</v>
      </c>
      <c r="D6" s="130"/>
      <c r="E6" s="130" t="s">
        <v>251</v>
      </c>
      <c r="F6" s="130"/>
      <c r="G6" s="130" t="s">
        <v>252</v>
      </c>
      <c r="H6" s="130"/>
      <c r="I6" s="130"/>
    </row>
    <row r="7" spans="1:10">
      <c r="G7" t="s">
        <v>399</v>
      </c>
      <c r="H7" t="s">
        <v>400</v>
      </c>
      <c r="I7" t="s">
        <v>401</v>
      </c>
    </row>
    <row r="8" spans="1:10">
      <c r="G8">
        <v>4193503</v>
      </c>
      <c r="H8">
        <v>4105403</v>
      </c>
      <c r="I8">
        <v>88100</v>
      </c>
      <c r="J8">
        <v>4193503</v>
      </c>
    </row>
    <row r="12" spans="1:10" ht="31.5">
      <c r="A12" s="127" t="s">
        <v>241</v>
      </c>
      <c r="B12" s="127"/>
      <c r="C12" s="127"/>
      <c r="D12" s="127"/>
      <c r="E12" s="127"/>
      <c r="F12" s="127"/>
      <c r="G12" s="127"/>
      <c r="H12" s="127"/>
      <c r="I12" s="85"/>
    </row>
    <row r="13" spans="1:10">
      <c r="A13" s="128" t="s">
        <v>242</v>
      </c>
      <c r="B13" s="128"/>
      <c r="C13" s="128"/>
      <c r="D13" s="128"/>
      <c r="E13" s="128"/>
      <c r="F13" s="128"/>
      <c r="G13" s="128"/>
      <c r="H13" s="128"/>
      <c r="I13" s="128"/>
    </row>
    <row r="14" spans="1:10" ht="17.25" thickBot="1">
      <c r="A14" s="129" t="s">
        <v>445</v>
      </c>
      <c r="B14" s="129"/>
      <c r="C14" s="129"/>
      <c r="D14" s="129"/>
      <c r="E14" s="129"/>
      <c r="F14" s="129"/>
      <c r="G14" s="129"/>
      <c r="H14" s="129"/>
      <c r="I14" s="129"/>
    </row>
    <row r="15" spans="1:10">
      <c r="A15" s="132" t="s">
        <v>47</v>
      </c>
      <c r="B15" s="132"/>
      <c r="C15" s="132" t="s">
        <v>244</v>
      </c>
      <c r="D15" s="132"/>
      <c r="E15" s="102" t="s">
        <v>50</v>
      </c>
      <c r="F15" s="132" t="s">
        <v>245</v>
      </c>
      <c r="G15" s="132"/>
      <c r="H15" s="132"/>
      <c r="I15" s="132"/>
    </row>
    <row r="16" spans="1:10">
      <c r="A16" s="130" t="s">
        <v>246</v>
      </c>
      <c r="B16" s="130"/>
      <c r="C16" s="130" t="s">
        <v>247</v>
      </c>
      <c r="D16" s="130"/>
      <c r="E16" s="101" t="s">
        <v>248</v>
      </c>
      <c r="F16" s="126">
        <v>403</v>
      </c>
      <c r="G16" s="126"/>
      <c r="H16" s="126"/>
      <c r="I16" s="126"/>
    </row>
    <row r="17" spans="1:9">
      <c r="A17" s="130" t="s">
        <v>249</v>
      </c>
      <c r="B17" s="130"/>
      <c r="C17" s="130" t="s">
        <v>446</v>
      </c>
      <c r="D17" s="130"/>
      <c r="E17" s="101" t="s">
        <v>251</v>
      </c>
      <c r="F17" s="130" t="s">
        <v>447</v>
      </c>
      <c r="G17" s="130"/>
      <c r="H17" s="130"/>
      <c r="I17" s="130"/>
    </row>
    <row r="18" spans="1:9" ht="17.25" thickBot="1">
      <c r="A18" s="131" t="s">
        <v>448</v>
      </c>
      <c r="B18" s="131"/>
      <c r="C18" s="131"/>
      <c r="D18" s="131"/>
      <c r="E18" s="131"/>
      <c r="F18" s="129" t="s">
        <v>449</v>
      </c>
      <c r="G18" s="129"/>
      <c r="H18" s="129"/>
      <c r="I18" s="129"/>
    </row>
    <row r="19" spans="1:9">
      <c r="A19" s="105" t="s">
        <v>450</v>
      </c>
      <c r="B19" s="105" t="s">
        <v>451</v>
      </c>
      <c r="C19" s="105" t="s">
        <v>452</v>
      </c>
      <c r="D19" s="105" t="s">
        <v>453</v>
      </c>
      <c r="E19" s="105" t="s">
        <v>454</v>
      </c>
      <c r="F19" s="105" t="s">
        <v>455</v>
      </c>
      <c r="G19" s="105" t="s">
        <v>456</v>
      </c>
      <c r="H19" s="105" t="s">
        <v>457</v>
      </c>
      <c r="I19" s="105" t="s">
        <v>458</v>
      </c>
    </row>
    <row r="20" spans="1:9" ht="21">
      <c r="A20" s="104" t="s">
        <v>459</v>
      </c>
      <c r="B20" s="104" t="s">
        <v>460</v>
      </c>
      <c r="C20" s="106">
        <v>50</v>
      </c>
      <c r="D20" s="107" t="s">
        <v>461</v>
      </c>
      <c r="E20" s="106">
        <v>403</v>
      </c>
      <c r="F20" s="104" t="s">
        <v>462</v>
      </c>
      <c r="G20" s="104" t="s">
        <v>461</v>
      </c>
      <c r="H20" s="104" t="s">
        <v>463</v>
      </c>
      <c r="I20" s="104" t="s">
        <v>461</v>
      </c>
    </row>
    <row r="21" spans="1:9" ht="21">
      <c r="A21" s="104" t="s">
        <v>464</v>
      </c>
      <c r="B21" s="104" t="s">
        <v>460</v>
      </c>
      <c r="C21" s="106"/>
      <c r="D21" s="106">
        <v>367</v>
      </c>
      <c r="E21" s="106">
        <v>453</v>
      </c>
      <c r="F21" s="104" t="s">
        <v>465</v>
      </c>
      <c r="G21" s="104" t="s">
        <v>461</v>
      </c>
      <c r="H21" s="104" t="s">
        <v>463</v>
      </c>
      <c r="I21" s="104" t="s">
        <v>461</v>
      </c>
    </row>
    <row r="22" spans="1:9" ht="21">
      <c r="A22" s="104" t="s">
        <v>466</v>
      </c>
      <c r="B22" s="104" t="s">
        <v>467</v>
      </c>
      <c r="C22" s="106">
        <v>71300</v>
      </c>
      <c r="D22" s="106"/>
      <c r="E22" s="106">
        <v>86</v>
      </c>
      <c r="F22" s="104" t="s">
        <v>468</v>
      </c>
      <c r="G22" s="104" t="s">
        <v>469</v>
      </c>
      <c r="H22" s="104" t="s">
        <v>470</v>
      </c>
      <c r="I22" s="104" t="s">
        <v>461</v>
      </c>
    </row>
    <row r="23" spans="1:9" ht="21">
      <c r="A23" s="104" t="s">
        <v>471</v>
      </c>
      <c r="B23" s="104" t="s">
        <v>472</v>
      </c>
      <c r="C23" s="106">
        <v>935000</v>
      </c>
      <c r="D23" s="106"/>
      <c r="E23" s="106">
        <v>71386</v>
      </c>
      <c r="F23" s="104" t="s">
        <v>473</v>
      </c>
      <c r="G23" s="104" t="s">
        <v>474</v>
      </c>
      <c r="H23" s="104" t="s">
        <v>463</v>
      </c>
      <c r="I23" s="104" t="s">
        <v>461</v>
      </c>
    </row>
    <row r="24" spans="1:9" ht="21">
      <c r="A24" s="104" t="s">
        <v>475</v>
      </c>
      <c r="B24" s="104" t="s">
        <v>476</v>
      </c>
      <c r="C24" s="106">
        <v>12000</v>
      </c>
      <c r="D24" s="106"/>
      <c r="E24" s="106">
        <v>1006386</v>
      </c>
      <c r="F24" s="104" t="s">
        <v>473</v>
      </c>
      <c r="G24" s="104" t="s">
        <v>477</v>
      </c>
      <c r="H24" s="104" t="s">
        <v>463</v>
      </c>
      <c r="I24" s="104" t="s">
        <v>461</v>
      </c>
    </row>
    <row r="25" spans="1:9" ht="21">
      <c r="A25" s="104" t="s">
        <v>478</v>
      </c>
      <c r="B25" s="104" t="s">
        <v>479</v>
      </c>
      <c r="C25" s="106">
        <v>8020</v>
      </c>
      <c r="D25" s="106"/>
      <c r="E25" s="106">
        <v>1018386</v>
      </c>
      <c r="F25" s="104" t="s">
        <v>473</v>
      </c>
      <c r="G25" s="104" t="s">
        <v>480</v>
      </c>
      <c r="H25" s="104" t="s">
        <v>463</v>
      </c>
      <c r="I25" s="104" t="s">
        <v>461</v>
      </c>
    </row>
    <row r="26" spans="1:9" ht="21">
      <c r="A26" s="104" t="s">
        <v>481</v>
      </c>
      <c r="B26" s="104" t="s">
        <v>482</v>
      </c>
      <c r="C26" s="106">
        <v>4200</v>
      </c>
      <c r="D26" s="106"/>
      <c r="E26" s="106">
        <v>1026406</v>
      </c>
      <c r="F26" s="104" t="s">
        <v>483</v>
      </c>
      <c r="G26" s="104" t="s">
        <v>484</v>
      </c>
      <c r="H26" s="104" t="s">
        <v>463</v>
      </c>
      <c r="I26" s="104" t="s">
        <v>461</v>
      </c>
    </row>
    <row r="27" spans="1:9" ht="21">
      <c r="A27" s="104" t="s">
        <v>485</v>
      </c>
      <c r="B27" s="104" t="s">
        <v>486</v>
      </c>
      <c r="C27" s="106">
        <v>380000</v>
      </c>
      <c r="D27" s="106"/>
      <c r="E27" s="106">
        <v>1030606</v>
      </c>
      <c r="F27" s="104" t="s">
        <v>487</v>
      </c>
      <c r="G27" s="104" t="s">
        <v>488</v>
      </c>
      <c r="H27" s="104" t="s">
        <v>463</v>
      </c>
      <c r="I27" s="104" t="s">
        <v>488</v>
      </c>
    </row>
    <row r="28" spans="1:9" ht="21">
      <c r="A28" s="104" t="s">
        <v>489</v>
      </c>
      <c r="B28" s="104" t="s">
        <v>490</v>
      </c>
      <c r="C28" s="106">
        <v>600500</v>
      </c>
      <c r="D28" s="106"/>
      <c r="E28" s="106">
        <v>1410606</v>
      </c>
      <c r="F28" s="104" t="s">
        <v>491</v>
      </c>
      <c r="G28" s="104" t="s">
        <v>492</v>
      </c>
      <c r="H28" s="104" t="s">
        <v>463</v>
      </c>
      <c r="I28" s="104" t="s">
        <v>461</v>
      </c>
    </row>
    <row r="29" spans="1:9" ht="21">
      <c r="A29" s="104" t="s">
        <v>493</v>
      </c>
      <c r="B29" s="104" t="s">
        <v>494</v>
      </c>
      <c r="C29" s="106">
        <v>600500</v>
      </c>
      <c r="D29" s="106"/>
      <c r="E29" s="106">
        <v>2011106</v>
      </c>
      <c r="F29" s="104" t="s">
        <v>491</v>
      </c>
      <c r="G29" s="104" t="s">
        <v>495</v>
      </c>
      <c r="H29" s="104" t="s">
        <v>463</v>
      </c>
      <c r="I29" s="104" t="s">
        <v>495</v>
      </c>
    </row>
    <row r="30" spans="1:9" ht="21">
      <c r="A30" s="104" t="s">
        <v>496</v>
      </c>
      <c r="B30" s="104" t="s">
        <v>497</v>
      </c>
      <c r="C30" s="106">
        <v>10</v>
      </c>
      <c r="D30" s="106"/>
      <c r="E30" s="106">
        <v>2611606</v>
      </c>
      <c r="F30" s="104" t="s">
        <v>498</v>
      </c>
      <c r="G30" s="104" t="s">
        <v>461</v>
      </c>
      <c r="H30" s="104" t="s">
        <v>463</v>
      </c>
      <c r="I30" s="104" t="s">
        <v>461</v>
      </c>
    </row>
    <row r="31" spans="1:9" ht="21">
      <c r="A31" s="104" t="s">
        <v>499</v>
      </c>
      <c r="B31" s="104" t="s">
        <v>497</v>
      </c>
      <c r="C31" s="106">
        <v>130</v>
      </c>
      <c r="D31" s="106"/>
      <c r="E31" s="106">
        <v>2611616</v>
      </c>
      <c r="F31" s="104" t="s">
        <v>462</v>
      </c>
      <c r="G31" s="104" t="s">
        <v>461</v>
      </c>
      <c r="H31" s="104" t="s">
        <v>463</v>
      </c>
      <c r="I31" s="104" t="s">
        <v>461</v>
      </c>
    </row>
    <row r="32" spans="1:9" ht="21">
      <c r="A32" s="104" t="s">
        <v>500</v>
      </c>
      <c r="B32" s="104" t="s">
        <v>497</v>
      </c>
      <c r="C32" s="106"/>
      <c r="D32" s="106">
        <v>943</v>
      </c>
      <c r="E32" s="106">
        <v>2611746</v>
      </c>
      <c r="F32" s="104" t="s">
        <v>465</v>
      </c>
      <c r="G32" s="104" t="s">
        <v>461</v>
      </c>
      <c r="H32" s="104" t="s">
        <v>463</v>
      </c>
      <c r="I32" s="104" t="s">
        <v>461</v>
      </c>
    </row>
    <row r="33" spans="1:9" ht="21">
      <c r="A33" s="104" t="s">
        <v>501</v>
      </c>
      <c r="B33" s="104" t="s">
        <v>502</v>
      </c>
      <c r="C33" s="106">
        <v>424700</v>
      </c>
      <c r="D33" s="106"/>
      <c r="E33" s="106">
        <v>2610803</v>
      </c>
      <c r="F33" s="104" t="s">
        <v>503</v>
      </c>
      <c r="G33" s="104" t="s">
        <v>504</v>
      </c>
      <c r="H33" s="104" t="s">
        <v>463</v>
      </c>
      <c r="I33" s="104" t="s">
        <v>461</v>
      </c>
    </row>
    <row r="34" spans="1:9" ht="21">
      <c r="A34" s="104" t="s">
        <v>505</v>
      </c>
      <c r="B34" s="104" t="s">
        <v>506</v>
      </c>
      <c r="C34" s="106">
        <v>107000</v>
      </c>
      <c r="D34" s="106"/>
      <c r="E34" s="106">
        <v>3035503</v>
      </c>
      <c r="F34" s="104" t="s">
        <v>473</v>
      </c>
      <c r="G34" s="104" t="s">
        <v>507</v>
      </c>
      <c r="H34" s="104" t="s">
        <v>463</v>
      </c>
      <c r="I34" s="104" t="s">
        <v>461</v>
      </c>
    </row>
    <row r="35" spans="1:9" ht="21">
      <c r="A35" s="104" t="s">
        <v>508</v>
      </c>
      <c r="B35" s="104" t="s">
        <v>509</v>
      </c>
      <c r="C35" s="106">
        <v>60000</v>
      </c>
      <c r="D35" s="106"/>
      <c r="E35" s="106">
        <v>3142503</v>
      </c>
      <c r="F35" s="104" t="s">
        <v>473</v>
      </c>
      <c r="G35" s="104" t="s">
        <v>510</v>
      </c>
      <c r="H35" s="104" t="s">
        <v>463</v>
      </c>
      <c r="I35" s="104" t="s">
        <v>461</v>
      </c>
    </row>
    <row r="36" spans="1:9" ht="21">
      <c r="A36" s="104" t="s">
        <v>511</v>
      </c>
      <c r="B36" s="104" t="s">
        <v>512</v>
      </c>
      <c r="C36" s="106">
        <v>-424200</v>
      </c>
      <c r="D36" s="106"/>
      <c r="E36" s="106">
        <v>3202503</v>
      </c>
      <c r="F36" s="104" t="s">
        <v>473</v>
      </c>
      <c r="G36" s="104" t="s">
        <v>504</v>
      </c>
      <c r="H36" s="104" t="s">
        <v>463</v>
      </c>
      <c r="I36" s="104" t="s">
        <v>461</v>
      </c>
    </row>
    <row r="37" spans="1:9" ht="21">
      <c r="A37" s="104" t="s">
        <v>513</v>
      </c>
      <c r="B37" s="104" t="s">
        <v>514</v>
      </c>
      <c r="C37" s="106">
        <v>424200</v>
      </c>
      <c r="D37" s="106"/>
      <c r="E37" s="106">
        <v>2778303</v>
      </c>
      <c r="F37" s="104" t="s">
        <v>473</v>
      </c>
      <c r="G37" s="104" t="s">
        <v>504</v>
      </c>
      <c r="H37" s="104" t="s">
        <v>463</v>
      </c>
      <c r="I37" s="104" t="s">
        <v>461</v>
      </c>
    </row>
    <row r="38" spans="1:9" ht="21">
      <c r="A38" s="104" t="s">
        <v>515</v>
      </c>
      <c r="B38" s="104" t="s">
        <v>516</v>
      </c>
      <c r="C38" s="106">
        <v>809000</v>
      </c>
      <c r="D38" s="106"/>
      <c r="E38" s="106">
        <v>3202503</v>
      </c>
      <c r="F38" s="104" t="s">
        <v>473</v>
      </c>
      <c r="G38" s="104" t="s">
        <v>474</v>
      </c>
      <c r="H38" s="104" t="s">
        <v>463</v>
      </c>
      <c r="I38" s="104" t="s">
        <v>461</v>
      </c>
    </row>
    <row r="39" spans="1:9" ht="21">
      <c r="A39" s="104" t="s">
        <v>517</v>
      </c>
      <c r="B39" s="104" t="s">
        <v>518</v>
      </c>
      <c r="C39" s="106">
        <v>23000</v>
      </c>
      <c r="D39" s="106"/>
      <c r="E39" s="106">
        <v>4011503</v>
      </c>
      <c r="F39" s="104" t="s">
        <v>473</v>
      </c>
      <c r="G39" s="104" t="s">
        <v>519</v>
      </c>
      <c r="H39" s="104" t="s">
        <v>463</v>
      </c>
      <c r="I39" s="104" t="s">
        <v>461</v>
      </c>
    </row>
    <row r="40" spans="1:9" ht="21">
      <c r="A40" s="104" t="s">
        <v>520</v>
      </c>
      <c r="B40" s="104" t="s">
        <v>521</v>
      </c>
      <c r="C40" s="106">
        <v>110500</v>
      </c>
      <c r="D40" s="106"/>
      <c r="E40" s="106">
        <v>4034503</v>
      </c>
      <c r="F40" s="104" t="s">
        <v>491</v>
      </c>
      <c r="G40" s="104" t="s">
        <v>408</v>
      </c>
      <c r="H40" s="104" t="s">
        <v>463</v>
      </c>
      <c r="I40" s="104" t="s">
        <v>461</v>
      </c>
    </row>
    <row r="41" spans="1:9">
      <c r="A41" s="125" t="s">
        <v>522</v>
      </c>
      <c r="B41" s="125"/>
      <c r="C41" s="125"/>
      <c r="D41" s="125"/>
      <c r="E41" s="125"/>
      <c r="F41" s="125"/>
      <c r="G41" s="125"/>
      <c r="H41" s="125"/>
      <c r="I41" s="125"/>
    </row>
  </sheetData>
  <mergeCells count="30">
    <mergeCell ref="A1:G1"/>
    <mergeCell ref="A2:I2"/>
    <mergeCell ref="A3:I3"/>
    <mergeCell ref="A4:B4"/>
    <mergeCell ref="C4:D4"/>
    <mergeCell ref="E4:F4"/>
    <mergeCell ref="G4:I4"/>
    <mergeCell ref="A5:B5"/>
    <mergeCell ref="C5:D5"/>
    <mergeCell ref="E5:F5"/>
    <mergeCell ref="G5:I5"/>
    <mergeCell ref="A6:B6"/>
    <mergeCell ref="C6:D6"/>
    <mergeCell ref="E6:F6"/>
    <mergeCell ref="G6:I6"/>
    <mergeCell ref="A41:I41"/>
    <mergeCell ref="F16:I16"/>
    <mergeCell ref="A12:H12"/>
    <mergeCell ref="A13:I13"/>
    <mergeCell ref="A14:I14"/>
    <mergeCell ref="A16:B16"/>
    <mergeCell ref="C16:D16"/>
    <mergeCell ref="A17:B17"/>
    <mergeCell ref="C17:D17"/>
    <mergeCell ref="F17:I17"/>
    <mergeCell ref="A18:E18"/>
    <mergeCell ref="F18:I18"/>
    <mergeCell ref="A15:B15"/>
    <mergeCell ref="C15:D15"/>
    <mergeCell ref="F15:I15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3"/>
  <sheetViews>
    <sheetView zoomScale="70" zoomScaleNormal="70" workbookViewId="0">
      <selection activeCell="F25" sqref="F25"/>
    </sheetView>
  </sheetViews>
  <sheetFormatPr defaultRowHeight="16.5"/>
  <cols>
    <col min="1" max="8" width="25.625" customWidth="1"/>
  </cols>
  <sheetData>
    <row r="1" spans="1:8">
      <c r="A1" s="76"/>
      <c r="B1" s="76"/>
      <c r="C1" s="76"/>
      <c r="D1" s="76"/>
      <c r="E1" s="76"/>
      <c r="F1" s="76"/>
      <c r="G1" s="76"/>
      <c r="H1" s="76"/>
    </row>
    <row r="2" spans="1:8" ht="20.25">
      <c r="A2" s="135" t="s">
        <v>44</v>
      </c>
      <c r="B2" s="135"/>
      <c r="C2" s="135"/>
      <c r="D2" s="135"/>
      <c r="E2" s="135"/>
      <c r="F2" s="135"/>
      <c r="G2" s="135"/>
      <c r="H2" s="135"/>
    </row>
    <row r="3" spans="1:8">
      <c r="A3" s="76"/>
      <c r="B3" s="76"/>
      <c r="C3" s="76"/>
      <c r="D3" s="76"/>
      <c r="E3" s="76"/>
      <c r="F3" s="76"/>
      <c r="G3" s="76"/>
      <c r="H3" s="76"/>
    </row>
    <row r="4" spans="1:8">
      <c r="A4" s="133" t="s">
        <v>45</v>
      </c>
      <c r="B4" s="133"/>
      <c r="C4" s="134" t="s">
        <v>46</v>
      </c>
      <c r="D4" s="134"/>
      <c r="E4" s="134"/>
      <c r="F4" s="134"/>
      <c r="G4" s="134"/>
      <c r="H4" s="134"/>
    </row>
    <row r="5" spans="1:8">
      <c r="A5" s="133" t="s">
        <v>47</v>
      </c>
      <c r="B5" s="133"/>
      <c r="C5" s="134" t="s">
        <v>48</v>
      </c>
      <c r="D5" s="134"/>
      <c r="E5" s="134"/>
      <c r="F5" s="77" t="s">
        <v>49</v>
      </c>
      <c r="G5" s="134"/>
      <c r="H5" s="134"/>
    </row>
    <row r="6" spans="1:8">
      <c r="A6" s="133" t="s">
        <v>50</v>
      </c>
      <c r="B6" s="133"/>
      <c r="C6" s="134" t="s">
        <v>51</v>
      </c>
      <c r="D6" s="134"/>
      <c r="E6" s="134"/>
      <c r="F6" s="77" t="s">
        <v>52</v>
      </c>
      <c r="G6" s="134"/>
      <c r="H6" s="134"/>
    </row>
    <row r="7" spans="1:8">
      <c r="A7" s="76"/>
      <c r="B7" s="76"/>
      <c r="C7" s="76"/>
      <c r="D7" s="76"/>
      <c r="E7" s="76"/>
      <c r="F7" s="76"/>
      <c r="G7" s="76"/>
      <c r="H7" s="76"/>
    </row>
    <row r="8" spans="1:8" ht="17.25" thickBot="1">
      <c r="A8" s="78" t="s">
        <v>53</v>
      </c>
      <c r="B8" s="78" t="s">
        <v>54</v>
      </c>
      <c r="C8" s="78" t="s">
        <v>55</v>
      </c>
      <c r="D8" s="78" t="s">
        <v>56</v>
      </c>
      <c r="E8" s="78" t="s">
        <v>57</v>
      </c>
      <c r="F8" s="78" t="s">
        <v>58</v>
      </c>
      <c r="G8" s="78"/>
      <c r="H8" s="78"/>
    </row>
    <row r="9" spans="1:8" ht="17.25" thickTop="1">
      <c r="A9" s="79" t="s">
        <v>59</v>
      </c>
      <c r="B9" s="79" t="s">
        <v>60</v>
      </c>
      <c r="C9" s="80" t="s">
        <v>61</v>
      </c>
      <c r="D9" s="81"/>
      <c r="E9" s="82">
        <v>130000</v>
      </c>
      <c r="F9" s="80" t="s">
        <v>62</v>
      </c>
      <c r="G9" s="82"/>
      <c r="H9" s="79"/>
    </row>
    <row r="10" spans="1:8">
      <c r="A10" s="79" t="s">
        <v>63</v>
      </c>
      <c r="B10" s="79" t="s">
        <v>64</v>
      </c>
      <c r="C10" s="80" t="s">
        <v>65</v>
      </c>
      <c r="D10" s="81"/>
      <c r="E10" s="82">
        <v>200000</v>
      </c>
      <c r="F10" s="80" t="s">
        <v>66</v>
      </c>
      <c r="G10" s="82"/>
      <c r="H10" s="79"/>
    </row>
    <row r="11" spans="1:8">
      <c r="A11" s="79" t="s">
        <v>67</v>
      </c>
      <c r="B11" s="79" t="s">
        <v>68</v>
      </c>
      <c r="C11" s="80" t="s">
        <v>69</v>
      </c>
      <c r="D11" s="81"/>
      <c r="E11" s="82">
        <v>200000</v>
      </c>
      <c r="F11" s="80" t="s">
        <v>70</v>
      </c>
      <c r="G11" s="82"/>
      <c r="H11" s="79"/>
    </row>
    <row r="12" spans="1:8">
      <c r="A12" s="79" t="s">
        <v>67</v>
      </c>
      <c r="B12" s="79" t="s">
        <v>71</v>
      </c>
      <c r="C12" s="80" t="s">
        <v>61</v>
      </c>
      <c r="D12" s="81"/>
      <c r="E12" s="82">
        <v>200000</v>
      </c>
      <c r="F12" s="80" t="s">
        <v>72</v>
      </c>
      <c r="G12" s="82"/>
      <c r="H12" s="79"/>
    </row>
    <row r="13" spans="1:8">
      <c r="A13" s="79" t="s">
        <v>73</v>
      </c>
      <c r="B13" s="79" t="s">
        <v>74</v>
      </c>
      <c r="C13" s="80" t="s">
        <v>61</v>
      </c>
      <c r="D13" s="81"/>
      <c r="E13" s="82">
        <v>200000</v>
      </c>
      <c r="F13" s="80" t="s">
        <v>75</v>
      </c>
      <c r="G13" s="82"/>
      <c r="H13" s="79"/>
    </row>
    <row r="14" spans="1:8">
      <c r="A14" s="79" t="s">
        <v>76</v>
      </c>
      <c r="B14" s="79" t="s">
        <v>77</v>
      </c>
      <c r="C14" s="80" t="s">
        <v>65</v>
      </c>
      <c r="D14" s="81"/>
      <c r="E14" s="82">
        <v>150000</v>
      </c>
      <c r="F14" s="80" t="s">
        <v>78</v>
      </c>
      <c r="G14" s="82"/>
      <c r="H14" s="79"/>
    </row>
    <row r="15" spans="1:8">
      <c r="A15" s="79" t="s">
        <v>76</v>
      </c>
      <c r="B15" s="79" t="s">
        <v>79</v>
      </c>
      <c r="C15" s="80" t="s">
        <v>65</v>
      </c>
      <c r="D15" s="81"/>
      <c r="E15" s="82">
        <v>200000</v>
      </c>
      <c r="F15" s="80" t="s">
        <v>80</v>
      </c>
      <c r="G15" s="82"/>
      <c r="H15" s="79"/>
    </row>
    <row r="16" spans="1:8">
      <c r="A16" s="79" t="s">
        <v>76</v>
      </c>
      <c r="B16" s="79" t="s">
        <v>81</v>
      </c>
      <c r="C16" s="80" t="s">
        <v>61</v>
      </c>
      <c r="D16" s="81"/>
      <c r="E16" s="82">
        <v>200000</v>
      </c>
      <c r="F16" s="80" t="s">
        <v>82</v>
      </c>
      <c r="G16" s="82"/>
      <c r="H16" s="79"/>
    </row>
    <row r="17" spans="1:8">
      <c r="A17" s="79" t="s">
        <v>83</v>
      </c>
      <c r="B17" s="79" t="s">
        <v>84</v>
      </c>
      <c r="C17" s="80" t="s">
        <v>65</v>
      </c>
      <c r="D17" s="81"/>
      <c r="E17" s="82">
        <v>200000</v>
      </c>
      <c r="F17" s="80" t="s">
        <v>85</v>
      </c>
      <c r="G17" s="82"/>
      <c r="H17" s="79"/>
    </row>
    <row r="18" spans="1:8">
      <c r="A18" s="79" t="s">
        <v>83</v>
      </c>
      <c r="B18" s="79" t="s">
        <v>86</v>
      </c>
      <c r="C18" s="80" t="s">
        <v>65</v>
      </c>
      <c r="D18" s="81"/>
      <c r="E18" s="82">
        <v>200000</v>
      </c>
      <c r="F18" s="80" t="s">
        <v>87</v>
      </c>
      <c r="G18" s="82"/>
      <c r="H18" s="79"/>
    </row>
    <row r="19" spans="1:8">
      <c r="A19" s="79" t="s">
        <v>83</v>
      </c>
      <c r="B19" s="79" t="s">
        <v>88</v>
      </c>
      <c r="C19" s="80" t="s">
        <v>61</v>
      </c>
      <c r="D19" s="81"/>
      <c r="E19" s="82">
        <v>200000</v>
      </c>
      <c r="F19" s="80" t="s">
        <v>89</v>
      </c>
      <c r="G19" s="82"/>
      <c r="H19" s="79"/>
    </row>
    <row r="20" spans="1:8">
      <c r="A20" s="79" t="s">
        <v>83</v>
      </c>
      <c r="B20" s="79" t="s">
        <v>90</v>
      </c>
      <c r="C20" s="80" t="s">
        <v>65</v>
      </c>
      <c r="D20" s="81"/>
      <c r="E20" s="82">
        <v>200000</v>
      </c>
      <c r="F20" s="80" t="s">
        <v>91</v>
      </c>
      <c r="G20" s="82"/>
      <c r="H20" s="79"/>
    </row>
    <row r="21" spans="1:8">
      <c r="A21" s="79" t="s">
        <v>83</v>
      </c>
      <c r="B21" s="79" t="s">
        <v>92</v>
      </c>
      <c r="C21" s="80" t="s">
        <v>61</v>
      </c>
      <c r="D21" s="81"/>
      <c r="E21" s="82">
        <v>200000</v>
      </c>
      <c r="F21" s="80" t="s">
        <v>93</v>
      </c>
      <c r="G21" s="82"/>
      <c r="H21" s="79"/>
    </row>
    <row r="22" spans="1:8">
      <c r="A22" s="79" t="s">
        <v>83</v>
      </c>
      <c r="B22" s="79" t="s">
        <v>94</v>
      </c>
      <c r="C22" s="80" t="s">
        <v>65</v>
      </c>
      <c r="D22" s="81"/>
      <c r="E22" s="82">
        <v>200000</v>
      </c>
      <c r="F22" s="80" t="s">
        <v>95</v>
      </c>
      <c r="G22" s="82"/>
      <c r="H22" s="79"/>
    </row>
    <row r="23" spans="1:8">
      <c r="A23" s="79" t="s">
        <v>83</v>
      </c>
      <c r="B23" s="79" t="s">
        <v>96</v>
      </c>
      <c r="C23" s="80" t="s">
        <v>61</v>
      </c>
      <c r="D23" s="81"/>
      <c r="E23" s="82">
        <v>200000</v>
      </c>
      <c r="F23" s="80" t="s">
        <v>97</v>
      </c>
      <c r="G23" s="82"/>
      <c r="H23" s="79"/>
    </row>
    <row r="24" spans="1:8">
      <c r="A24" s="79" t="s">
        <v>83</v>
      </c>
      <c r="B24" s="79" t="s">
        <v>98</v>
      </c>
      <c r="C24" s="80" t="s">
        <v>99</v>
      </c>
      <c r="D24" s="81"/>
      <c r="E24" s="82">
        <v>200000</v>
      </c>
      <c r="F24" s="80" t="s">
        <v>100</v>
      </c>
      <c r="G24" s="82"/>
      <c r="H24" s="79"/>
    </row>
    <row r="25" spans="1:8">
      <c r="A25" s="79" t="s">
        <v>83</v>
      </c>
      <c r="B25" s="79" t="s">
        <v>101</v>
      </c>
      <c r="C25" s="80" t="s">
        <v>65</v>
      </c>
      <c r="D25" s="81"/>
      <c r="E25" s="82">
        <v>200000</v>
      </c>
      <c r="F25" s="80" t="s">
        <v>102</v>
      </c>
      <c r="G25" s="82"/>
      <c r="H25" s="79"/>
    </row>
    <row r="26" spans="1:8">
      <c r="A26" s="79" t="s">
        <v>83</v>
      </c>
      <c r="B26" s="79" t="s">
        <v>103</v>
      </c>
      <c r="C26" s="80" t="s">
        <v>104</v>
      </c>
      <c r="D26" s="81"/>
      <c r="E26" s="82">
        <v>200000</v>
      </c>
      <c r="F26" s="80" t="s">
        <v>105</v>
      </c>
      <c r="G26" s="82"/>
      <c r="H26" s="79"/>
    </row>
    <row r="27" spans="1:8">
      <c r="A27" s="79" t="s">
        <v>83</v>
      </c>
      <c r="B27" s="79" t="s">
        <v>106</v>
      </c>
      <c r="C27" s="80" t="s">
        <v>61</v>
      </c>
      <c r="D27" s="81"/>
      <c r="E27" s="82">
        <v>200000</v>
      </c>
      <c r="F27" s="80" t="s">
        <v>107</v>
      </c>
      <c r="G27" s="82"/>
      <c r="H27" s="79"/>
    </row>
    <row r="28" spans="1:8">
      <c r="A28" s="79" t="s">
        <v>83</v>
      </c>
      <c r="B28" s="79" t="s">
        <v>108</v>
      </c>
      <c r="C28" s="80" t="s">
        <v>61</v>
      </c>
      <c r="D28" s="81"/>
      <c r="E28" s="82">
        <v>200000</v>
      </c>
      <c r="F28" s="80" t="s">
        <v>109</v>
      </c>
      <c r="G28" s="82"/>
      <c r="H28" s="79"/>
    </row>
    <row r="29" spans="1:8">
      <c r="A29" s="79" t="s">
        <v>110</v>
      </c>
      <c r="B29" s="79" t="s">
        <v>111</v>
      </c>
      <c r="C29" s="80" t="s">
        <v>65</v>
      </c>
      <c r="D29" s="81"/>
      <c r="E29" s="82">
        <v>200000</v>
      </c>
      <c r="F29" s="80" t="s">
        <v>112</v>
      </c>
      <c r="G29" s="82"/>
      <c r="H29" s="79"/>
    </row>
    <row r="30" spans="1:8">
      <c r="A30" s="79" t="s">
        <v>110</v>
      </c>
      <c r="B30" s="79" t="s">
        <v>113</v>
      </c>
      <c r="C30" s="80" t="s">
        <v>61</v>
      </c>
      <c r="D30" s="81"/>
      <c r="E30" s="82">
        <v>200000</v>
      </c>
      <c r="F30" s="80" t="s">
        <v>114</v>
      </c>
      <c r="G30" s="82"/>
      <c r="H30" s="79"/>
    </row>
    <row r="31" spans="1:8">
      <c r="A31" s="79" t="s">
        <v>110</v>
      </c>
      <c r="B31" s="79" t="s">
        <v>115</v>
      </c>
      <c r="C31" s="80" t="s">
        <v>61</v>
      </c>
      <c r="D31" s="81"/>
      <c r="E31" s="82">
        <v>200000</v>
      </c>
      <c r="F31" s="80" t="s">
        <v>116</v>
      </c>
      <c r="G31" s="82"/>
      <c r="H31" s="79"/>
    </row>
    <row r="32" spans="1:8">
      <c r="A32" s="79" t="s">
        <v>110</v>
      </c>
      <c r="B32" s="79" t="s">
        <v>117</v>
      </c>
      <c r="C32" s="80" t="s">
        <v>61</v>
      </c>
      <c r="D32" s="81"/>
      <c r="E32" s="82">
        <v>200000</v>
      </c>
      <c r="F32" s="80" t="s">
        <v>118</v>
      </c>
      <c r="G32" s="82"/>
      <c r="H32" s="79"/>
    </row>
    <row r="33" spans="1:8">
      <c r="A33" s="79" t="s">
        <v>110</v>
      </c>
      <c r="B33" s="79" t="s">
        <v>119</v>
      </c>
      <c r="C33" s="80" t="s">
        <v>61</v>
      </c>
      <c r="D33" s="81"/>
      <c r="E33" s="82">
        <v>200000</v>
      </c>
      <c r="F33" s="80" t="s">
        <v>120</v>
      </c>
      <c r="G33" s="82"/>
      <c r="H33" s="79"/>
    </row>
    <row r="34" spans="1:8">
      <c r="A34" s="79" t="s">
        <v>110</v>
      </c>
      <c r="B34" s="79" t="s">
        <v>121</v>
      </c>
      <c r="C34" s="80" t="s">
        <v>61</v>
      </c>
      <c r="D34" s="81"/>
      <c r="E34" s="82">
        <v>200000</v>
      </c>
      <c r="F34" s="80" t="s">
        <v>122</v>
      </c>
      <c r="G34" s="82"/>
      <c r="H34" s="79"/>
    </row>
    <row r="35" spans="1:8">
      <c r="A35" s="79" t="s">
        <v>110</v>
      </c>
      <c r="B35" s="79" t="s">
        <v>123</v>
      </c>
      <c r="C35" s="80" t="s">
        <v>61</v>
      </c>
      <c r="D35" s="81"/>
      <c r="E35" s="82">
        <v>200000</v>
      </c>
      <c r="F35" s="80" t="s">
        <v>124</v>
      </c>
      <c r="G35" s="82"/>
      <c r="H35" s="79"/>
    </row>
    <row r="36" spans="1:8">
      <c r="A36" s="79" t="s">
        <v>110</v>
      </c>
      <c r="B36" s="79" t="s">
        <v>125</v>
      </c>
      <c r="C36" s="80" t="s">
        <v>61</v>
      </c>
      <c r="D36" s="81"/>
      <c r="E36" s="82">
        <v>200000</v>
      </c>
      <c r="F36" s="80" t="s">
        <v>126</v>
      </c>
      <c r="G36" s="82"/>
      <c r="H36" s="79"/>
    </row>
    <row r="37" spans="1:8">
      <c r="A37" s="79" t="s">
        <v>110</v>
      </c>
      <c r="B37" s="79" t="s">
        <v>127</v>
      </c>
      <c r="C37" s="80" t="s">
        <v>65</v>
      </c>
      <c r="D37" s="81"/>
      <c r="E37" s="82">
        <v>200000</v>
      </c>
      <c r="F37" s="80" t="s">
        <v>128</v>
      </c>
      <c r="G37" s="82"/>
      <c r="H37" s="79"/>
    </row>
    <row r="38" spans="1:8">
      <c r="A38" s="79" t="s">
        <v>110</v>
      </c>
      <c r="B38" s="79" t="s">
        <v>129</v>
      </c>
      <c r="C38" s="80" t="s">
        <v>130</v>
      </c>
      <c r="D38" s="81"/>
      <c r="E38" s="82">
        <v>200000</v>
      </c>
      <c r="F38" s="80" t="s">
        <v>131</v>
      </c>
      <c r="G38" s="82"/>
      <c r="H38" s="79"/>
    </row>
    <row r="39" spans="1:8">
      <c r="A39" s="79" t="s">
        <v>110</v>
      </c>
      <c r="B39" s="79" t="s">
        <v>132</v>
      </c>
      <c r="C39" s="80" t="s">
        <v>61</v>
      </c>
      <c r="D39" s="81"/>
      <c r="E39" s="82">
        <v>200000</v>
      </c>
      <c r="F39" s="80" t="s">
        <v>133</v>
      </c>
      <c r="G39" s="82"/>
      <c r="H39" s="79"/>
    </row>
    <row r="40" spans="1:8">
      <c r="A40" s="79" t="s">
        <v>110</v>
      </c>
      <c r="B40" s="79" t="s">
        <v>134</v>
      </c>
      <c r="C40" s="80" t="s">
        <v>99</v>
      </c>
      <c r="D40" s="81"/>
      <c r="E40" s="82">
        <v>200000</v>
      </c>
      <c r="F40" s="80" t="s">
        <v>135</v>
      </c>
      <c r="G40" s="82"/>
      <c r="H40" s="79"/>
    </row>
    <row r="41" spans="1:8">
      <c r="A41" s="79" t="s">
        <v>110</v>
      </c>
      <c r="B41" s="79" t="s">
        <v>136</v>
      </c>
      <c r="C41" s="80" t="s">
        <v>99</v>
      </c>
      <c r="D41" s="81"/>
      <c r="E41" s="82">
        <v>200000</v>
      </c>
      <c r="F41" s="80" t="s">
        <v>137</v>
      </c>
      <c r="G41" s="82"/>
      <c r="H41" s="79"/>
    </row>
    <row r="42" spans="1:8">
      <c r="A42" s="79" t="s">
        <v>110</v>
      </c>
      <c r="B42" s="79" t="s">
        <v>138</v>
      </c>
      <c r="C42" s="80" t="s">
        <v>61</v>
      </c>
      <c r="D42" s="81"/>
      <c r="E42" s="82">
        <v>200000</v>
      </c>
      <c r="F42" s="80" t="s">
        <v>139</v>
      </c>
      <c r="G42" s="82"/>
      <c r="H42" s="79"/>
    </row>
    <row r="43" spans="1:8">
      <c r="A43" s="79" t="s">
        <v>110</v>
      </c>
      <c r="B43" s="79" t="s">
        <v>140</v>
      </c>
      <c r="C43" s="80" t="s">
        <v>99</v>
      </c>
      <c r="D43" s="81"/>
      <c r="E43" s="82">
        <v>200000</v>
      </c>
      <c r="F43" s="80" t="s">
        <v>141</v>
      </c>
      <c r="G43" s="82"/>
      <c r="H43" s="79"/>
    </row>
    <row r="44" spans="1:8">
      <c r="A44" s="79" t="s">
        <v>110</v>
      </c>
      <c r="B44" s="79" t="s">
        <v>142</v>
      </c>
      <c r="C44" s="80" t="s">
        <v>65</v>
      </c>
      <c r="D44" s="81"/>
      <c r="E44" s="82">
        <v>200000</v>
      </c>
      <c r="F44" s="80" t="s">
        <v>143</v>
      </c>
      <c r="G44" s="82"/>
      <c r="H44" s="79"/>
    </row>
    <row r="45" spans="1:8">
      <c r="A45" s="79" t="s">
        <v>110</v>
      </c>
      <c r="B45" s="79" t="s">
        <v>144</v>
      </c>
      <c r="C45" s="80" t="s">
        <v>61</v>
      </c>
      <c r="D45" s="81"/>
      <c r="E45" s="82">
        <v>200000</v>
      </c>
      <c r="F45" s="80" t="s">
        <v>145</v>
      </c>
      <c r="G45" s="82"/>
      <c r="H45" s="79"/>
    </row>
    <row r="46" spans="1:8">
      <c r="A46" s="79" t="s">
        <v>110</v>
      </c>
      <c r="B46" s="79" t="s">
        <v>146</v>
      </c>
      <c r="C46" s="80" t="s">
        <v>65</v>
      </c>
      <c r="D46" s="81"/>
      <c r="E46" s="82">
        <v>200000</v>
      </c>
      <c r="F46" s="80" t="s">
        <v>147</v>
      </c>
      <c r="G46" s="82"/>
      <c r="H46" s="79"/>
    </row>
    <row r="47" spans="1:8">
      <c r="A47" s="79" t="s">
        <v>110</v>
      </c>
      <c r="B47" s="79" t="s">
        <v>148</v>
      </c>
      <c r="C47" s="80" t="s">
        <v>65</v>
      </c>
      <c r="D47" s="81"/>
      <c r="E47" s="82">
        <v>200000</v>
      </c>
      <c r="F47" s="80" t="s">
        <v>112</v>
      </c>
      <c r="G47" s="82"/>
      <c r="H47" s="79"/>
    </row>
    <row r="48" spans="1:8">
      <c r="A48" s="79" t="s">
        <v>110</v>
      </c>
      <c r="B48" s="79" t="s">
        <v>149</v>
      </c>
      <c r="C48" s="80" t="s">
        <v>130</v>
      </c>
      <c r="D48" s="81"/>
      <c r="E48" s="82">
        <v>200000</v>
      </c>
      <c r="F48" s="80" t="s">
        <v>150</v>
      </c>
      <c r="G48" s="82"/>
      <c r="H48" s="79"/>
    </row>
    <row r="49" spans="1:8">
      <c r="A49" s="79" t="s">
        <v>110</v>
      </c>
      <c r="B49" s="79" t="s">
        <v>151</v>
      </c>
      <c r="C49" s="80" t="s">
        <v>152</v>
      </c>
      <c r="D49" s="81"/>
      <c r="E49" s="82">
        <v>200000</v>
      </c>
      <c r="F49" s="80" t="s">
        <v>153</v>
      </c>
      <c r="G49" s="82"/>
      <c r="H49" s="79"/>
    </row>
    <row r="50" spans="1:8">
      <c r="A50" s="79" t="s">
        <v>110</v>
      </c>
      <c r="B50" s="79" t="s">
        <v>154</v>
      </c>
      <c r="C50" s="80" t="s">
        <v>61</v>
      </c>
      <c r="D50" s="81"/>
      <c r="E50" s="82">
        <v>200000</v>
      </c>
      <c r="F50" s="80" t="s">
        <v>155</v>
      </c>
      <c r="G50" s="82"/>
      <c r="H50" s="79"/>
    </row>
    <row r="51" spans="1:8">
      <c r="A51" s="79" t="s">
        <v>110</v>
      </c>
      <c r="B51" s="79" t="s">
        <v>156</v>
      </c>
      <c r="C51" s="80" t="s">
        <v>152</v>
      </c>
      <c r="D51" s="81"/>
      <c r="E51" s="82">
        <v>200000</v>
      </c>
      <c r="F51" s="80" t="s">
        <v>157</v>
      </c>
      <c r="G51" s="82"/>
      <c r="H51" s="79"/>
    </row>
    <row r="52" spans="1:8">
      <c r="A52" s="79" t="s">
        <v>158</v>
      </c>
      <c r="B52" s="79" t="s">
        <v>159</v>
      </c>
      <c r="C52" s="80" t="s">
        <v>65</v>
      </c>
      <c r="D52" s="81"/>
      <c r="E52" s="82">
        <v>200000</v>
      </c>
      <c r="F52" s="80" t="s">
        <v>160</v>
      </c>
      <c r="G52" s="82"/>
      <c r="H52" s="79"/>
    </row>
    <row r="53" spans="1:8">
      <c r="A53" s="79" t="s">
        <v>158</v>
      </c>
      <c r="B53" s="79" t="s">
        <v>161</v>
      </c>
      <c r="C53" s="80" t="s">
        <v>65</v>
      </c>
      <c r="D53" s="81"/>
      <c r="E53" s="82">
        <v>200000</v>
      </c>
      <c r="F53" s="80" t="s">
        <v>162</v>
      </c>
      <c r="G53" s="82"/>
      <c r="H53" s="79"/>
    </row>
    <row r="54" spans="1:8">
      <c r="A54" s="79" t="s">
        <v>158</v>
      </c>
      <c r="B54" s="79" t="s">
        <v>163</v>
      </c>
      <c r="C54" s="80" t="s">
        <v>65</v>
      </c>
      <c r="D54" s="81"/>
      <c r="E54" s="82">
        <v>200000</v>
      </c>
      <c r="F54" s="80" t="s">
        <v>164</v>
      </c>
      <c r="G54" s="82"/>
      <c r="H54" s="79"/>
    </row>
    <row r="55" spans="1:8">
      <c r="A55" s="79" t="s">
        <v>158</v>
      </c>
      <c r="B55" s="79" t="s">
        <v>165</v>
      </c>
      <c r="C55" s="80" t="s">
        <v>65</v>
      </c>
      <c r="D55" s="81"/>
      <c r="E55" s="82">
        <v>200000</v>
      </c>
      <c r="F55" s="80" t="s">
        <v>166</v>
      </c>
      <c r="G55" s="82"/>
      <c r="H55" s="79"/>
    </row>
    <row r="56" spans="1:8">
      <c r="A56" s="79" t="s">
        <v>158</v>
      </c>
      <c r="B56" s="79" t="s">
        <v>167</v>
      </c>
      <c r="C56" s="80" t="s">
        <v>65</v>
      </c>
      <c r="D56" s="81"/>
      <c r="E56" s="82">
        <v>200000</v>
      </c>
      <c r="F56" s="80" t="s">
        <v>168</v>
      </c>
      <c r="G56" s="82"/>
      <c r="H56" s="79"/>
    </row>
    <row r="57" spans="1:8">
      <c r="A57" s="79" t="s">
        <v>158</v>
      </c>
      <c r="B57" s="79" t="s">
        <v>169</v>
      </c>
      <c r="C57" s="80" t="s">
        <v>65</v>
      </c>
      <c r="D57" s="81"/>
      <c r="E57" s="82">
        <v>200000</v>
      </c>
      <c r="F57" s="80" t="s">
        <v>170</v>
      </c>
      <c r="G57" s="82"/>
      <c r="H57" s="79"/>
    </row>
    <row r="58" spans="1:8">
      <c r="A58" s="79" t="s">
        <v>158</v>
      </c>
      <c r="B58" s="79" t="s">
        <v>171</v>
      </c>
      <c r="C58" s="80" t="s">
        <v>65</v>
      </c>
      <c r="D58" s="81"/>
      <c r="E58" s="82">
        <v>200000</v>
      </c>
      <c r="F58" s="80" t="s">
        <v>172</v>
      </c>
      <c r="G58" s="82"/>
      <c r="H58" s="79"/>
    </row>
    <row r="59" spans="1:8">
      <c r="A59" s="79" t="s">
        <v>158</v>
      </c>
      <c r="B59" s="79" t="s">
        <v>173</v>
      </c>
      <c r="C59" s="80" t="s">
        <v>65</v>
      </c>
      <c r="D59" s="81"/>
      <c r="E59" s="82">
        <v>200000</v>
      </c>
      <c r="F59" s="80" t="s">
        <v>174</v>
      </c>
      <c r="G59" s="82"/>
      <c r="H59" s="79"/>
    </row>
    <row r="60" spans="1:8">
      <c r="A60" s="79" t="s">
        <v>158</v>
      </c>
      <c r="B60" s="79" t="s">
        <v>175</v>
      </c>
      <c r="C60" s="80" t="s">
        <v>61</v>
      </c>
      <c r="D60" s="81"/>
      <c r="E60" s="82">
        <v>200000</v>
      </c>
      <c r="F60" s="80" t="s">
        <v>176</v>
      </c>
      <c r="G60" s="82"/>
      <c r="H60" s="79"/>
    </row>
    <row r="61" spans="1:8">
      <c r="A61" s="79" t="s">
        <v>158</v>
      </c>
      <c r="B61" s="79" t="s">
        <v>177</v>
      </c>
      <c r="C61" s="80" t="s">
        <v>65</v>
      </c>
      <c r="D61" s="81"/>
      <c r="E61" s="82">
        <v>200000</v>
      </c>
      <c r="F61" s="80" t="s">
        <v>178</v>
      </c>
      <c r="G61" s="82"/>
      <c r="H61" s="79"/>
    </row>
    <row r="62" spans="1:8">
      <c r="A62" s="79" t="s">
        <v>158</v>
      </c>
      <c r="B62" s="79" t="s">
        <v>179</v>
      </c>
      <c r="C62" s="80" t="s">
        <v>65</v>
      </c>
      <c r="D62" s="81"/>
      <c r="E62" s="82">
        <v>200000</v>
      </c>
      <c r="F62" s="80" t="s">
        <v>180</v>
      </c>
      <c r="G62" s="82"/>
      <c r="H62" s="79"/>
    </row>
    <row r="63" spans="1:8">
      <c r="A63" s="79" t="s">
        <v>158</v>
      </c>
      <c r="B63" s="79" t="s">
        <v>181</v>
      </c>
      <c r="C63" s="80" t="s">
        <v>61</v>
      </c>
      <c r="D63" s="81"/>
      <c r="E63" s="82">
        <v>200000</v>
      </c>
      <c r="F63" s="80" t="s">
        <v>182</v>
      </c>
      <c r="G63" s="82"/>
      <c r="H63" s="79"/>
    </row>
    <row r="64" spans="1:8">
      <c r="A64" s="79" t="s">
        <v>158</v>
      </c>
      <c r="B64" s="79" t="s">
        <v>183</v>
      </c>
      <c r="C64" s="80" t="s">
        <v>65</v>
      </c>
      <c r="D64" s="81"/>
      <c r="E64" s="82">
        <v>200000</v>
      </c>
      <c r="F64" s="80" t="s">
        <v>184</v>
      </c>
      <c r="G64" s="82"/>
      <c r="H64" s="79"/>
    </row>
    <row r="65" spans="1:8">
      <c r="A65" s="79" t="s">
        <v>158</v>
      </c>
      <c r="B65" s="79" t="s">
        <v>185</v>
      </c>
      <c r="C65" s="80" t="s">
        <v>69</v>
      </c>
      <c r="D65" s="81"/>
      <c r="E65" s="82">
        <v>200000</v>
      </c>
      <c r="F65" s="80" t="s">
        <v>186</v>
      </c>
      <c r="G65" s="82"/>
      <c r="H65" s="79"/>
    </row>
    <row r="66" spans="1:8">
      <c r="A66" s="79" t="s">
        <v>158</v>
      </c>
      <c r="B66" s="79" t="s">
        <v>187</v>
      </c>
      <c r="C66" s="80" t="s">
        <v>65</v>
      </c>
      <c r="D66" s="81"/>
      <c r="E66" s="82">
        <v>200000</v>
      </c>
      <c r="F66" s="80" t="s">
        <v>188</v>
      </c>
      <c r="G66" s="82"/>
      <c r="H66" s="79"/>
    </row>
    <row r="67" spans="1:8">
      <c r="A67" s="79" t="s">
        <v>158</v>
      </c>
      <c r="B67" s="79" t="s">
        <v>189</v>
      </c>
      <c r="C67" s="80" t="s">
        <v>190</v>
      </c>
      <c r="D67" s="81"/>
      <c r="E67" s="82">
        <v>200000</v>
      </c>
      <c r="F67" s="80" t="s">
        <v>191</v>
      </c>
      <c r="G67" s="82"/>
      <c r="H67" s="79"/>
    </row>
    <row r="68" spans="1:8">
      <c r="A68" s="79" t="s">
        <v>158</v>
      </c>
      <c r="B68" s="79" t="s">
        <v>192</v>
      </c>
      <c r="C68" s="80" t="s">
        <v>193</v>
      </c>
      <c r="D68" s="81"/>
      <c r="E68" s="82">
        <v>200000</v>
      </c>
      <c r="F68" s="80" t="s">
        <v>194</v>
      </c>
      <c r="G68" s="82"/>
      <c r="H68" s="79"/>
    </row>
    <row r="69" spans="1:8">
      <c r="A69" s="79" t="s">
        <v>158</v>
      </c>
      <c r="B69" s="79" t="s">
        <v>195</v>
      </c>
      <c r="C69" s="80" t="s">
        <v>61</v>
      </c>
      <c r="D69" s="81"/>
      <c r="E69" s="82">
        <v>200000</v>
      </c>
      <c r="F69" s="80" t="s">
        <v>196</v>
      </c>
      <c r="G69" s="82"/>
      <c r="H69" s="79"/>
    </row>
    <row r="70" spans="1:8">
      <c r="A70" s="79" t="s">
        <v>158</v>
      </c>
      <c r="B70" s="79" t="s">
        <v>197</v>
      </c>
      <c r="C70" s="80" t="s">
        <v>130</v>
      </c>
      <c r="D70" s="81"/>
      <c r="E70" s="82">
        <v>200000</v>
      </c>
      <c r="F70" s="80" t="s">
        <v>198</v>
      </c>
      <c r="G70" s="82"/>
      <c r="H70" s="79"/>
    </row>
    <row r="71" spans="1:8">
      <c r="A71" s="79" t="s">
        <v>158</v>
      </c>
      <c r="B71" s="79" t="s">
        <v>199</v>
      </c>
      <c r="C71" s="80" t="s">
        <v>61</v>
      </c>
      <c r="D71" s="81"/>
      <c r="E71" s="82">
        <v>200000</v>
      </c>
      <c r="F71" s="80" t="s">
        <v>200</v>
      </c>
      <c r="G71" s="82"/>
      <c r="H71" s="79"/>
    </row>
    <row r="72" spans="1:8">
      <c r="A72" s="79" t="s">
        <v>158</v>
      </c>
      <c r="B72" s="79" t="s">
        <v>201</v>
      </c>
      <c r="C72" s="80" t="s">
        <v>65</v>
      </c>
      <c r="D72" s="81"/>
      <c r="E72" s="82">
        <v>200000</v>
      </c>
      <c r="F72" s="80" t="s">
        <v>202</v>
      </c>
      <c r="G72" s="82"/>
      <c r="H72" s="79"/>
    </row>
    <row r="73" spans="1:8">
      <c r="A73" s="79" t="s">
        <v>158</v>
      </c>
      <c r="B73" s="79" t="s">
        <v>203</v>
      </c>
      <c r="C73" s="80" t="s">
        <v>65</v>
      </c>
      <c r="D73" s="81"/>
      <c r="E73" s="82">
        <v>200000</v>
      </c>
      <c r="F73" s="80" t="s">
        <v>204</v>
      </c>
      <c r="G73" s="82"/>
      <c r="H73" s="79"/>
    </row>
    <row r="74" spans="1:8">
      <c r="A74" s="79" t="s">
        <v>158</v>
      </c>
      <c r="B74" s="79" t="s">
        <v>205</v>
      </c>
      <c r="C74" s="80" t="s">
        <v>61</v>
      </c>
      <c r="D74" s="81"/>
      <c r="E74" s="82">
        <v>200000</v>
      </c>
      <c r="F74" s="80" t="s">
        <v>206</v>
      </c>
      <c r="G74" s="82"/>
      <c r="H74" s="79"/>
    </row>
    <row r="75" spans="1:8">
      <c r="A75" s="79" t="s">
        <v>158</v>
      </c>
      <c r="B75" s="79" t="s">
        <v>207</v>
      </c>
      <c r="C75" s="80" t="s">
        <v>130</v>
      </c>
      <c r="D75" s="81"/>
      <c r="E75" s="82">
        <v>200000</v>
      </c>
      <c r="F75" s="80" t="s">
        <v>208</v>
      </c>
      <c r="G75" s="82"/>
      <c r="H75" s="79"/>
    </row>
    <row r="76" spans="1:8">
      <c r="A76" s="79" t="s">
        <v>209</v>
      </c>
      <c r="B76" s="79" t="s">
        <v>210</v>
      </c>
      <c r="C76" s="80" t="s">
        <v>65</v>
      </c>
      <c r="D76" s="81"/>
      <c r="E76" s="82">
        <v>200000</v>
      </c>
      <c r="F76" s="80" t="s">
        <v>211</v>
      </c>
      <c r="G76" s="82"/>
      <c r="H76" s="79"/>
    </row>
    <row r="77" spans="1:8">
      <c r="A77" s="79" t="s">
        <v>209</v>
      </c>
      <c r="B77" s="79" t="s">
        <v>212</v>
      </c>
      <c r="C77" s="80" t="s">
        <v>65</v>
      </c>
      <c r="D77" s="81"/>
      <c r="E77" s="82">
        <v>200000</v>
      </c>
      <c r="F77" s="80" t="s">
        <v>213</v>
      </c>
      <c r="G77" s="82"/>
      <c r="H77" s="79"/>
    </row>
    <row r="78" spans="1:8">
      <c r="A78" s="79" t="s">
        <v>209</v>
      </c>
      <c r="B78" s="79" t="s">
        <v>214</v>
      </c>
      <c r="C78" s="80" t="s">
        <v>65</v>
      </c>
      <c r="D78" s="81"/>
      <c r="E78" s="82">
        <v>200000</v>
      </c>
      <c r="F78" s="80" t="s">
        <v>215</v>
      </c>
      <c r="G78" s="82"/>
      <c r="H78" s="79"/>
    </row>
    <row r="79" spans="1:8">
      <c r="A79" s="79" t="s">
        <v>209</v>
      </c>
      <c r="B79" s="79" t="s">
        <v>216</v>
      </c>
      <c r="C79" s="80" t="s">
        <v>69</v>
      </c>
      <c r="D79" s="81"/>
      <c r="E79" s="82">
        <v>200000</v>
      </c>
      <c r="F79" s="80" t="s">
        <v>217</v>
      </c>
      <c r="G79" s="82"/>
      <c r="H79" s="79"/>
    </row>
    <row r="80" spans="1:8">
      <c r="A80" s="79" t="s">
        <v>209</v>
      </c>
      <c r="B80" s="79" t="s">
        <v>218</v>
      </c>
      <c r="C80" s="80" t="s">
        <v>65</v>
      </c>
      <c r="D80" s="81"/>
      <c r="E80" s="82">
        <v>200000</v>
      </c>
      <c r="F80" s="80" t="s">
        <v>219</v>
      </c>
      <c r="G80" s="82"/>
      <c r="H80" s="79"/>
    </row>
    <row r="81" spans="1:8">
      <c r="A81" s="79" t="s">
        <v>209</v>
      </c>
      <c r="B81" s="79" t="s">
        <v>220</v>
      </c>
      <c r="C81" s="80" t="s">
        <v>69</v>
      </c>
      <c r="D81" s="81"/>
      <c r="E81" s="82">
        <v>200000</v>
      </c>
      <c r="F81" s="80" t="s">
        <v>221</v>
      </c>
      <c r="G81" s="82"/>
      <c r="H81" s="79"/>
    </row>
    <row r="82" spans="1:8">
      <c r="A82" s="79" t="s">
        <v>209</v>
      </c>
      <c r="B82" s="79" t="s">
        <v>222</v>
      </c>
      <c r="C82" s="80" t="s">
        <v>65</v>
      </c>
      <c r="D82" s="81"/>
      <c r="E82" s="82">
        <v>200000</v>
      </c>
      <c r="F82" s="80" t="s">
        <v>223</v>
      </c>
      <c r="G82" s="82"/>
      <c r="H82" s="79"/>
    </row>
    <row r="83" spans="1:8">
      <c r="A83" s="79" t="s">
        <v>209</v>
      </c>
      <c r="B83" s="79" t="s">
        <v>224</v>
      </c>
      <c r="C83" s="80" t="s">
        <v>69</v>
      </c>
      <c r="D83" s="81"/>
      <c r="E83" s="82">
        <v>200000</v>
      </c>
      <c r="F83" s="80" t="s">
        <v>225</v>
      </c>
      <c r="G83" s="82"/>
      <c r="H83" s="79"/>
    </row>
    <row r="84" spans="1:8">
      <c r="A84" s="79" t="s">
        <v>209</v>
      </c>
      <c r="B84" s="79" t="s">
        <v>226</v>
      </c>
      <c r="C84" s="80" t="s">
        <v>65</v>
      </c>
      <c r="D84" s="81"/>
      <c r="E84" s="82">
        <v>200000</v>
      </c>
      <c r="F84" s="80" t="s">
        <v>227</v>
      </c>
      <c r="G84" s="82"/>
      <c r="H84" s="79"/>
    </row>
    <row r="85" spans="1:8">
      <c r="A85" s="79" t="s">
        <v>209</v>
      </c>
      <c r="B85" s="79" t="s">
        <v>228</v>
      </c>
      <c r="C85" s="80" t="s">
        <v>65</v>
      </c>
      <c r="D85" s="81"/>
      <c r="E85" s="82">
        <v>200000</v>
      </c>
      <c r="F85" s="80" t="s">
        <v>229</v>
      </c>
      <c r="G85" s="82"/>
      <c r="H85" s="79"/>
    </row>
    <row r="86" spans="1:8">
      <c r="A86" s="79" t="s">
        <v>209</v>
      </c>
      <c r="B86" s="79" t="s">
        <v>230</v>
      </c>
      <c r="C86" s="80" t="s">
        <v>65</v>
      </c>
      <c r="D86" s="81"/>
      <c r="E86" s="82">
        <v>200000</v>
      </c>
      <c r="F86" s="80" t="s">
        <v>231</v>
      </c>
      <c r="G86" s="82"/>
      <c r="H86" s="79"/>
    </row>
    <row r="87" spans="1:8">
      <c r="A87" s="79" t="s">
        <v>209</v>
      </c>
      <c r="B87" s="79" t="s">
        <v>232</v>
      </c>
      <c r="C87" s="80" t="s">
        <v>65</v>
      </c>
      <c r="D87" s="81"/>
      <c r="E87" s="82">
        <v>200000</v>
      </c>
      <c r="F87" s="80" t="s">
        <v>233</v>
      </c>
      <c r="G87" s="82"/>
      <c r="H87" s="79"/>
    </row>
    <row r="88" spans="1:8">
      <c r="A88" s="79" t="s">
        <v>209</v>
      </c>
      <c r="B88" s="79" t="s">
        <v>234</v>
      </c>
      <c r="C88" s="80" t="s">
        <v>61</v>
      </c>
      <c r="D88" s="81"/>
      <c r="E88" s="82">
        <v>200000</v>
      </c>
      <c r="F88" s="80" t="s">
        <v>235</v>
      </c>
      <c r="G88" s="82"/>
      <c r="H88" s="79"/>
    </row>
    <row r="89" spans="1:8">
      <c r="A89" s="79" t="s">
        <v>209</v>
      </c>
      <c r="B89" s="79" t="s">
        <v>236</v>
      </c>
      <c r="C89" s="80" t="s">
        <v>65</v>
      </c>
      <c r="D89" s="81"/>
      <c r="E89" s="82">
        <v>200000</v>
      </c>
      <c r="F89" s="80" t="s">
        <v>237</v>
      </c>
      <c r="G89" s="82"/>
      <c r="H89" s="79"/>
    </row>
    <row r="90" spans="1:8">
      <c r="A90" s="79" t="s">
        <v>209</v>
      </c>
      <c r="B90" s="79" t="s">
        <v>238</v>
      </c>
      <c r="C90" s="80" t="s">
        <v>65</v>
      </c>
      <c r="D90" s="81"/>
      <c r="E90" s="82">
        <v>200000</v>
      </c>
      <c r="F90" s="80" t="s">
        <v>239</v>
      </c>
      <c r="G90" s="82"/>
      <c r="H90" s="79"/>
    </row>
    <row r="91" spans="1:8">
      <c r="A91" s="83" t="s">
        <v>240</v>
      </c>
      <c r="E91" s="82">
        <v>200000</v>
      </c>
    </row>
    <row r="92" spans="1:8">
      <c r="E92" s="82">
        <v>130000</v>
      </c>
    </row>
    <row r="93" spans="1:8">
      <c r="E93" s="84">
        <f>SUM(E9:E92)</f>
        <v>16610000</v>
      </c>
    </row>
  </sheetData>
  <mergeCells count="9">
    <mergeCell ref="A6:B6"/>
    <mergeCell ref="C6:E6"/>
    <mergeCell ref="G6:H6"/>
    <mergeCell ref="A2:H2"/>
    <mergeCell ref="A4:B4"/>
    <mergeCell ref="C4:H4"/>
    <mergeCell ref="A5:B5"/>
    <mergeCell ref="C5:E5"/>
    <mergeCell ref="G5:H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5"/>
  <sheetViews>
    <sheetView topLeftCell="B142" zoomScale="85" zoomScaleNormal="85" workbookViewId="0">
      <selection activeCell="D155" sqref="D155:I159"/>
    </sheetView>
  </sheetViews>
  <sheetFormatPr defaultRowHeight="16.5"/>
  <cols>
    <col min="2" max="2" width="19.625" customWidth="1"/>
    <col min="3" max="3" width="17" customWidth="1"/>
    <col min="4" max="4" width="19.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17.5" customWidth="1"/>
    <col min="12" max="12" width="17.375" customWidth="1"/>
  </cols>
  <sheetData>
    <row r="1" spans="2:10" ht="30" customHeight="1">
      <c r="B1" s="113" t="s">
        <v>32</v>
      </c>
      <c r="C1" s="113"/>
      <c r="D1" s="113"/>
      <c r="E1" s="113"/>
      <c r="F1" s="113"/>
      <c r="G1" s="113"/>
      <c r="H1" s="113"/>
    </row>
    <row r="2" spans="2:10" ht="17.25" thickBot="1">
      <c r="B2" t="s">
        <v>3</v>
      </c>
      <c r="E2" s="39"/>
      <c r="F2" s="31"/>
      <c r="G2"/>
      <c r="H2"/>
    </row>
    <row r="3" spans="2:10">
      <c r="B3" s="68" t="s">
        <v>280</v>
      </c>
      <c r="C3" s="69" t="s">
        <v>281</v>
      </c>
      <c r="D3" s="70" t="s">
        <v>282</v>
      </c>
      <c r="E3" s="39"/>
      <c r="F3" s="31"/>
      <c r="G3"/>
      <c r="H3"/>
    </row>
    <row r="4" spans="2:10">
      <c r="B4" s="16" t="s">
        <v>253</v>
      </c>
      <c r="C4" s="23">
        <v>0</v>
      </c>
      <c r="D4" s="17"/>
      <c r="E4" s="39"/>
      <c r="F4" s="31"/>
      <c r="G4"/>
      <c r="H4"/>
    </row>
    <row r="5" spans="2:10">
      <c r="B5" s="16" t="s">
        <v>254</v>
      </c>
      <c r="C5" s="24">
        <f>750000+350000</f>
        <v>1100000</v>
      </c>
      <c r="D5" s="18" t="s">
        <v>255</v>
      </c>
      <c r="E5" s="39"/>
      <c r="F5" s="31"/>
      <c r="G5"/>
      <c r="H5"/>
    </row>
    <row r="6" spans="2:10">
      <c r="B6" s="16" t="s">
        <v>256</v>
      </c>
      <c r="C6" s="24">
        <v>378000</v>
      </c>
      <c r="D6" s="18"/>
      <c r="E6" s="39"/>
      <c r="F6" s="31"/>
      <c r="G6"/>
      <c r="H6"/>
    </row>
    <row r="7" spans="2:10">
      <c r="B7" s="16" t="s">
        <v>257</v>
      </c>
      <c r="C7" s="24">
        <f>850000+125000</f>
        <v>975000</v>
      </c>
      <c r="D7" s="18"/>
      <c r="E7" s="39"/>
      <c r="F7" s="31"/>
      <c r="G7"/>
      <c r="H7"/>
    </row>
    <row r="8" spans="2:10">
      <c r="B8" s="16" t="s">
        <v>258</v>
      </c>
      <c r="C8" s="23">
        <v>16610000</v>
      </c>
      <c r="D8" s="18"/>
      <c r="E8" s="39"/>
      <c r="F8" s="31"/>
      <c r="G8"/>
      <c r="H8"/>
    </row>
    <row r="9" spans="2:10">
      <c r="B9" s="16" t="s">
        <v>259</v>
      </c>
      <c r="C9" s="24">
        <v>486000</v>
      </c>
      <c r="D9" s="18"/>
      <c r="E9" s="39"/>
      <c r="F9" s="44"/>
      <c r="G9"/>
      <c r="H9"/>
      <c r="J9" s="44"/>
    </row>
    <row r="10" spans="2:10">
      <c r="B10" s="16" t="s">
        <v>283</v>
      </c>
      <c r="C10" s="24">
        <v>30000</v>
      </c>
      <c r="D10" s="19"/>
      <c r="E10" s="39"/>
      <c r="F10" s="31"/>
      <c r="G10"/>
      <c r="H10"/>
    </row>
    <row r="11" spans="2:10">
      <c r="B11" s="16" t="s">
        <v>284</v>
      </c>
      <c r="C11" s="24">
        <v>507</v>
      </c>
      <c r="D11" s="18"/>
      <c r="E11" s="39"/>
      <c r="F11" s="31"/>
      <c r="G11"/>
      <c r="H11"/>
    </row>
    <row r="12" spans="2:10">
      <c r="B12" s="16"/>
      <c r="C12" s="24"/>
      <c r="D12" s="18"/>
      <c r="E12" s="39"/>
      <c r="F12" s="31"/>
      <c r="G12"/>
      <c r="H12"/>
    </row>
    <row r="13" spans="2:10">
      <c r="B13" s="16"/>
      <c r="C13" s="25"/>
      <c r="D13" s="18"/>
      <c r="E13" s="39"/>
      <c r="F13" s="31"/>
      <c r="G13"/>
      <c r="H13"/>
    </row>
    <row r="14" spans="2:10" ht="17.25" thickBot="1">
      <c r="B14" s="71" t="s">
        <v>285</v>
      </c>
      <c r="C14" s="26">
        <f>SUM(C4:C13)</f>
        <v>19579507</v>
      </c>
      <c r="D14" s="73"/>
      <c r="F14" s="31"/>
      <c r="G14"/>
      <c r="H14"/>
    </row>
    <row r="15" spans="2:10">
      <c r="B15" s="27"/>
      <c r="C15" s="27"/>
      <c r="D15" s="50"/>
      <c r="F15" s="31"/>
      <c r="G15"/>
      <c r="H15"/>
    </row>
    <row r="16" spans="2:10" ht="16.5" customHeight="1">
      <c r="B16" s="27"/>
      <c r="C16" s="27"/>
      <c r="D16" s="51"/>
      <c r="E16" s="39"/>
      <c r="G16"/>
      <c r="H16"/>
      <c r="I16"/>
      <c r="J16"/>
    </row>
    <row r="17" spans="2:13" ht="17.25" customHeight="1" thickBot="1">
      <c r="B17" s="27" t="s">
        <v>6</v>
      </c>
      <c r="C17" s="27"/>
      <c r="D17" s="51"/>
      <c r="E17" s="39"/>
      <c r="G17"/>
      <c r="H17"/>
      <c r="I17"/>
      <c r="J17"/>
    </row>
    <row r="18" spans="2:13">
      <c r="B18" s="62" t="s">
        <v>7</v>
      </c>
      <c r="C18" s="63" t="s">
        <v>8</v>
      </c>
      <c r="D18" s="64" t="s">
        <v>2</v>
      </c>
      <c r="E18" s="39"/>
      <c r="G18"/>
      <c r="H18"/>
      <c r="I18"/>
      <c r="J18"/>
    </row>
    <row r="19" spans="2:13">
      <c r="B19" s="65" t="s">
        <v>9</v>
      </c>
      <c r="C19" s="25">
        <f>G160+D160</f>
        <v>19579507</v>
      </c>
      <c r="D19" s="18"/>
      <c r="E19" s="39"/>
      <c r="G19"/>
      <c r="H19"/>
      <c r="I19"/>
      <c r="J19"/>
    </row>
    <row r="20" spans="2:13" ht="17.25" thickBot="1">
      <c r="B20" s="66" t="s">
        <v>10</v>
      </c>
      <c r="C20" s="28">
        <f>I160</f>
        <v>19621410</v>
      </c>
      <c r="D20" s="22"/>
      <c r="G20"/>
      <c r="H20"/>
      <c r="I20"/>
      <c r="J20"/>
    </row>
    <row r="21" spans="2:13" ht="17.25" thickBot="1">
      <c r="B21" s="67" t="s">
        <v>11</v>
      </c>
      <c r="C21" s="29">
        <f>D160-I160</f>
        <v>-41903</v>
      </c>
      <c r="D21" s="72"/>
      <c r="G21"/>
      <c r="H21"/>
      <c r="I21"/>
      <c r="J21"/>
    </row>
    <row r="22" spans="2:13">
      <c r="C22" s="1"/>
      <c r="D22" s="39"/>
      <c r="G22"/>
      <c r="H22"/>
      <c r="I22"/>
      <c r="J22"/>
    </row>
    <row r="23" spans="2:13" ht="31.5">
      <c r="C23" s="1"/>
      <c r="D23" s="15"/>
      <c r="G23"/>
      <c r="H23"/>
      <c r="I23"/>
      <c r="J23"/>
    </row>
    <row r="24" spans="2:13" ht="17.25" thickBot="1">
      <c r="F24" s="4"/>
    </row>
    <row r="25" spans="2:13">
      <c r="B25" s="123" t="s">
        <v>29</v>
      </c>
      <c r="C25" s="124"/>
      <c r="D25" s="117" t="s">
        <v>24</v>
      </c>
      <c r="E25" s="117" t="s">
        <v>12</v>
      </c>
      <c r="F25" s="110" t="s">
        <v>30</v>
      </c>
      <c r="G25" s="111"/>
      <c r="H25" s="111"/>
      <c r="I25" s="111"/>
      <c r="J25" s="111"/>
      <c r="K25" s="111"/>
      <c r="L25" s="111"/>
      <c r="M25" s="112"/>
    </row>
    <row r="26" spans="2:13">
      <c r="B26" s="114" t="s">
        <v>26</v>
      </c>
      <c r="C26" s="115" t="s">
        <v>25</v>
      </c>
      <c r="D26" s="116"/>
      <c r="E26" s="116"/>
      <c r="F26" s="116" t="s">
        <v>13</v>
      </c>
      <c r="G26" s="118" t="s">
        <v>14</v>
      </c>
      <c r="H26" s="118" t="s">
        <v>15</v>
      </c>
      <c r="I26" s="119" t="s">
        <v>16</v>
      </c>
      <c r="J26" s="121" t="s">
        <v>20</v>
      </c>
      <c r="K26" s="116" t="s">
        <v>17</v>
      </c>
      <c r="L26" s="108" t="s">
        <v>27</v>
      </c>
      <c r="M26" s="109" t="s">
        <v>28</v>
      </c>
    </row>
    <row r="27" spans="2:13">
      <c r="B27" s="114"/>
      <c r="C27" s="115"/>
      <c r="D27" s="116"/>
      <c r="E27" s="116"/>
      <c r="F27" s="116"/>
      <c r="G27" s="118"/>
      <c r="H27" s="118"/>
      <c r="I27" s="120"/>
      <c r="J27" s="122"/>
      <c r="K27" s="116"/>
      <c r="L27" s="108"/>
      <c r="M27" s="109"/>
    </row>
    <row r="28" spans="2:13">
      <c r="B28" s="12"/>
      <c r="C28" s="14"/>
      <c r="D28" s="14" t="s">
        <v>286</v>
      </c>
      <c r="E28" s="74">
        <v>42429</v>
      </c>
      <c r="F28" s="14" t="s">
        <v>287</v>
      </c>
      <c r="G28" s="56">
        <v>27000</v>
      </c>
      <c r="H28" s="11">
        <v>18</v>
      </c>
      <c r="I28" s="56">
        <f>G28*H28</f>
        <v>486000</v>
      </c>
      <c r="J28" s="32"/>
      <c r="K28" s="14"/>
      <c r="L28" s="58"/>
      <c r="M28" s="59"/>
    </row>
    <row r="29" spans="2:13">
      <c r="B29" s="12"/>
      <c r="C29" s="14"/>
      <c r="D29" s="14"/>
      <c r="E29" s="13"/>
      <c r="F29" s="13" t="s">
        <v>288</v>
      </c>
      <c r="G29" s="55">
        <v>3000</v>
      </c>
      <c r="H29" s="57">
        <v>7</v>
      </c>
      <c r="I29" s="56">
        <f>G29*H29</f>
        <v>21000</v>
      </c>
      <c r="J29" s="45"/>
      <c r="K29" s="46"/>
      <c r="L29" s="58"/>
      <c r="M29" s="59"/>
    </row>
    <row r="30" spans="2:13">
      <c r="B30" s="12"/>
      <c r="C30" s="75"/>
      <c r="D30" s="14"/>
      <c r="E30" s="13"/>
      <c r="F30" s="13" t="s">
        <v>289</v>
      </c>
      <c r="G30" s="55">
        <v>1000</v>
      </c>
      <c r="H30" s="57">
        <v>1</v>
      </c>
      <c r="I30" s="55">
        <f t="shared" ref="I30:I93" si="0">G30*H30</f>
        <v>1000</v>
      </c>
      <c r="J30" s="45"/>
      <c r="K30" s="46"/>
      <c r="L30" s="58"/>
      <c r="M30" s="59"/>
    </row>
    <row r="31" spans="2:13">
      <c r="B31" s="12"/>
      <c r="C31" s="14"/>
      <c r="D31" s="14"/>
      <c r="E31" s="13"/>
      <c r="F31" s="13" t="s">
        <v>290</v>
      </c>
      <c r="G31" s="55">
        <v>378000</v>
      </c>
      <c r="H31" s="57">
        <v>1</v>
      </c>
      <c r="I31" s="55">
        <f t="shared" si="0"/>
        <v>378000</v>
      </c>
      <c r="J31" s="45"/>
      <c r="K31" s="46"/>
      <c r="L31" s="58"/>
      <c r="M31" s="59"/>
    </row>
    <row r="32" spans="2:13" ht="16.5" customHeight="1">
      <c r="B32" s="2"/>
      <c r="C32" s="75"/>
      <c r="D32" s="14" t="s">
        <v>36</v>
      </c>
      <c r="E32" s="74">
        <v>42429</v>
      </c>
      <c r="F32" s="13" t="s">
        <v>292</v>
      </c>
      <c r="G32" s="55">
        <v>3500</v>
      </c>
      <c r="H32" s="57">
        <v>45</v>
      </c>
      <c r="I32" s="55">
        <f t="shared" si="0"/>
        <v>157500</v>
      </c>
      <c r="J32" s="45"/>
      <c r="K32" s="14"/>
      <c r="L32" s="58"/>
      <c r="M32" s="59"/>
    </row>
    <row r="33" spans="2:13">
      <c r="B33" s="2"/>
      <c r="C33" s="14"/>
      <c r="D33" s="14"/>
      <c r="E33" s="13"/>
      <c r="F33" s="13" t="s">
        <v>293</v>
      </c>
      <c r="G33" s="55">
        <v>17000</v>
      </c>
      <c r="H33" s="57">
        <v>2</v>
      </c>
      <c r="I33" s="55">
        <f t="shared" si="0"/>
        <v>34000</v>
      </c>
      <c r="J33" s="45"/>
      <c r="K33" s="75"/>
      <c r="L33" s="58"/>
      <c r="M33" s="59"/>
    </row>
    <row r="34" spans="2:13">
      <c r="B34" s="2"/>
      <c r="C34" s="75"/>
      <c r="D34" s="14"/>
      <c r="E34" s="13"/>
      <c r="F34" s="13" t="s">
        <v>294</v>
      </c>
      <c r="G34" s="55">
        <v>16500</v>
      </c>
      <c r="H34" s="57">
        <v>2</v>
      </c>
      <c r="I34" s="55">
        <f t="shared" si="0"/>
        <v>33000</v>
      </c>
      <c r="J34" s="45"/>
      <c r="K34" s="14"/>
      <c r="L34" s="58"/>
      <c r="M34" s="59"/>
    </row>
    <row r="35" spans="2:13">
      <c r="B35" s="2"/>
      <c r="C35" s="75"/>
      <c r="D35" s="14"/>
      <c r="E35" s="13"/>
      <c r="F35" s="13" t="s">
        <v>295</v>
      </c>
      <c r="G35" s="55">
        <v>4000</v>
      </c>
      <c r="H35" s="57">
        <v>1</v>
      </c>
      <c r="I35" s="55">
        <f t="shared" si="0"/>
        <v>4000</v>
      </c>
      <c r="J35" s="45"/>
      <c r="K35" s="14"/>
      <c r="L35" s="58"/>
      <c r="M35" s="59"/>
    </row>
    <row r="36" spans="2:13">
      <c r="B36" s="2"/>
      <c r="C36" s="75"/>
      <c r="D36" s="14"/>
      <c r="E36" s="13"/>
      <c r="F36" s="14" t="s">
        <v>296</v>
      </c>
      <c r="G36" s="55">
        <v>20000</v>
      </c>
      <c r="H36" s="57">
        <v>6</v>
      </c>
      <c r="I36" s="55">
        <f t="shared" si="0"/>
        <v>120000</v>
      </c>
      <c r="J36" s="45"/>
      <c r="K36" s="14"/>
      <c r="L36" s="58"/>
      <c r="M36" s="59"/>
    </row>
    <row r="37" spans="2:13">
      <c r="B37" s="2"/>
      <c r="C37" s="75"/>
      <c r="D37" s="14"/>
      <c r="E37" s="13"/>
      <c r="F37" s="13" t="s">
        <v>297</v>
      </c>
      <c r="G37" s="55">
        <v>15000</v>
      </c>
      <c r="H37" s="57">
        <v>1</v>
      </c>
      <c r="I37" s="55">
        <f t="shared" si="0"/>
        <v>15000</v>
      </c>
      <c r="J37" s="45"/>
      <c r="K37" s="14"/>
      <c r="L37" s="58"/>
      <c r="M37" s="59"/>
    </row>
    <row r="38" spans="2:13">
      <c r="B38" s="2"/>
      <c r="C38" s="75"/>
      <c r="D38" s="14"/>
      <c r="E38" s="13"/>
      <c r="F38" s="13" t="s">
        <v>298</v>
      </c>
      <c r="G38" s="55">
        <v>10000</v>
      </c>
      <c r="H38" s="57">
        <v>3</v>
      </c>
      <c r="I38" s="55">
        <f t="shared" si="0"/>
        <v>30000</v>
      </c>
      <c r="J38" s="45"/>
      <c r="K38" s="14"/>
      <c r="L38" s="58"/>
      <c r="M38" s="59"/>
    </row>
    <row r="39" spans="2:13">
      <c r="B39" s="2"/>
      <c r="C39" s="75"/>
      <c r="D39" s="14"/>
      <c r="E39" s="13"/>
      <c r="F39" s="13" t="s">
        <v>299</v>
      </c>
      <c r="G39" s="55">
        <v>3500</v>
      </c>
      <c r="H39" s="57">
        <v>3</v>
      </c>
      <c r="I39" s="55">
        <f t="shared" si="0"/>
        <v>10500</v>
      </c>
      <c r="J39" s="45"/>
      <c r="K39" s="14"/>
      <c r="L39" s="58"/>
      <c r="M39" s="59"/>
    </row>
    <row r="40" spans="2:13">
      <c r="B40" s="2"/>
      <c r="C40" s="75"/>
      <c r="D40" s="14"/>
      <c r="E40" s="13"/>
      <c r="F40" s="13" t="s">
        <v>300</v>
      </c>
      <c r="G40" s="55">
        <v>6000</v>
      </c>
      <c r="H40" s="57">
        <v>1</v>
      </c>
      <c r="I40" s="55">
        <f t="shared" si="0"/>
        <v>6000</v>
      </c>
      <c r="J40" s="45"/>
      <c r="K40" s="14"/>
      <c r="L40" s="58"/>
      <c r="M40" s="59"/>
    </row>
    <row r="41" spans="2:13">
      <c r="B41" s="2"/>
      <c r="C41" s="75"/>
      <c r="D41" s="14"/>
      <c r="E41" s="13"/>
      <c r="F41" s="13" t="s">
        <v>301</v>
      </c>
      <c r="G41" s="55">
        <v>1000</v>
      </c>
      <c r="H41" s="57">
        <v>9</v>
      </c>
      <c r="I41" s="55">
        <f t="shared" si="0"/>
        <v>9000</v>
      </c>
      <c r="J41" s="45"/>
      <c r="K41" s="14"/>
      <c r="L41" s="58"/>
      <c r="M41" s="59"/>
    </row>
    <row r="42" spans="2:13">
      <c r="B42" s="2"/>
      <c r="C42" s="75"/>
      <c r="D42" s="14"/>
      <c r="E42" s="13"/>
      <c r="F42" s="13" t="s">
        <v>302</v>
      </c>
      <c r="G42" s="55">
        <v>300</v>
      </c>
      <c r="H42" s="57">
        <v>50</v>
      </c>
      <c r="I42" s="55">
        <f t="shared" si="0"/>
        <v>15000</v>
      </c>
      <c r="J42" s="45"/>
      <c r="K42" s="14"/>
      <c r="L42" s="58"/>
      <c r="M42" s="59"/>
    </row>
    <row r="43" spans="2:13">
      <c r="B43" s="2"/>
      <c r="C43" s="14"/>
      <c r="D43" s="14" t="s">
        <v>303</v>
      </c>
      <c r="E43" s="74">
        <v>42429</v>
      </c>
      <c r="F43" s="13" t="s">
        <v>304</v>
      </c>
      <c r="G43" s="55">
        <v>15000</v>
      </c>
      <c r="H43" s="57">
        <v>3</v>
      </c>
      <c r="I43" s="55">
        <f t="shared" si="0"/>
        <v>45000</v>
      </c>
      <c r="J43" s="45"/>
      <c r="K43" s="14"/>
      <c r="L43" s="58"/>
      <c r="M43" s="59"/>
    </row>
    <row r="44" spans="2:13">
      <c r="B44" s="2"/>
      <c r="C44" s="14"/>
      <c r="D44" s="14" t="s">
        <v>305</v>
      </c>
      <c r="E44" s="74">
        <v>42431</v>
      </c>
      <c r="F44" s="13" t="s">
        <v>306</v>
      </c>
      <c r="G44" s="55">
        <v>30000</v>
      </c>
      <c r="H44" s="57">
        <v>1</v>
      </c>
      <c r="I44" s="55">
        <f t="shared" si="0"/>
        <v>30000</v>
      </c>
      <c r="J44" s="45"/>
      <c r="K44" s="14"/>
      <c r="L44" s="58"/>
      <c r="M44" s="59"/>
    </row>
    <row r="45" spans="2:13">
      <c r="B45" s="2"/>
      <c r="C45" s="75"/>
      <c r="D45" s="14"/>
      <c r="E45" s="74">
        <v>42432</v>
      </c>
      <c r="F45" s="13" t="s">
        <v>307</v>
      </c>
      <c r="G45" s="55">
        <v>3000</v>
      </c>
      <c r="H45" s="57">
        <v>1</v>
      </c>
      <c r="I45" s="55">
        <f t="shared" si="0"/>
        <v>3000</v>
      </c>
      <c r="J45" s="45"/>
      <c r="K45" s="14"/>
      <c r="L45" s="58"/>
      <c r="M45" s="59"/>
    </row>
    <row r="46" spans="2:13" ht="27">
      <c r="B46" s="2"/>
      <c r="C46" s="75"/>
      <c r="D46" s="14" t="s">
        <v>308</v>
      </c>
      <c r="E46" s="74">
        <v>42433</v>
      </c>
      <c r="F46" s="13" t="s">
        <v>309</v>
      </c>
      <c r="G46" s="55">
        <v>3500</v>
      </c>
      <c r="H46" s="57">
        <f>52+2+35+4+4</f>
        <v>97</v>
      </c>
      <c r="I46" s="55">
        <f t="shared" si="0"/>
        <v>339500</v>
      </c>
      <c r="J46" s="45"/>
      <c r="K46" s="14"/>
      <c r="L46" s="58"/>
      <c r="M46" s="59"/>
    </row>
    <row r="47" spans="2:13">
      <c r="B47" s="2"/>
      <c r="C47" s="14"/>
      <c r="D47" s="14"/>
      <c r="E47" s="13"/>
      <c r="F47" s="13" t="s">
        <v>296</v>
      </c>
      <c r="G47" s="55">
        <v>17000</v>
      </c>
      <c r="H47" s="57">
        <v>7</v>
      </c>
      <c r="I47" s="55">
        <f t="shared" si="0"/>
        <v>119000</v>
      </c>
      <c r="J47" s="45"/>
      <c r="K47" s="14"/>
      <c r="L47" s="58"/>
      <c r="M47" s="59"/>
    </row>
    <row r="48" spans="2:13">
      <c r="B48" s="3"/>
      <c r="C48" s="14"/>
      <c r="D48" s="14"/>
      <c r="E48" s="13"/>
      <c r="F48" s="13" t="s">
        <v>294</v>
      </c>
      <c r="G48" s="55">
        <v>16500</v>
      </c>
      <c r="H48" s="57">
        <v>3</v>
      </c>
      <c r="I48" s="55">
        <f t="shared" si="0"/>
        <v>49500</v>
      </c>
      <c r="J48" s="45"/>
      <c r="K48" s="14"/>
      <c r="L48" s="58"/>
      <c r="M48" s="59"/>
    </row>
    <row r="49" spans="2:13">
      <c r="B49" s="12"/>
      <c r="C49" s="14"/>
      <c r="D49" s="14"/>
      <c r="E49" s="13"/>
      <c r="F49" s="13" t="s">
        <v>297</v>
      </c>
      <c r="G49" s="55">
        <v>15000</v>
      </c>
      <c r="H49" s="57">
        <v>11</v>
      </c>
      <c r="I49" s="55">
        <f t="shared" si="0"/>
        <v>165000</v>
      </c>
      <c r="J49" s="45"/>
      <c r="K49" s="14"/>
      <c r="L49" s="58"/>
      <c r="M49" s="59"/>
    </row>
    <row r="50" spans="2:13">
      <c r="B50" s="12"/>
      <c r="C50" s="14"/>
      <c r="D50" s="14"/>
      <c r="E50" s="13"/>
      <c r="F50" s="13" t="s">
        <v>310</v>
      </c>
      <c r="G50" s="55">
        <v>15000</v>
      </c>
      <c r="H50" s="57">
        <v>7</v>
      </c>
      <c r="I50" s="55">
        <f t="shared" si="0"/>
        <v>105000</v>
      </c>
      <c r="J50" s="45"/>
      <c r="K50" s="14"/>
      <c r="L50" s="58"/>
      <c r="M50" s="59"/>
    </row>
    <row r="51" spans="2:13">
      <c r="B51" s="12"/>
      <c r="C51" s="14"/>
      <c r="D51" s="14"/>
      <c r="E51" s="13"/>
      <c r="F51" s="13" t="s">
        <v>311</v>
      </c>
      <c r="G51" s="55">
        <v>21500</v>
      </c>
      <c r="H51" s="57">
        <v>1</v>
      </c>
      <c r="I51" s="55">
        <f t="shared" si="0"/>
        <v>21500</v>
      </c>
      <c r="J51" s="45"/>
      <c r="K51" s="14"/>
      <c r="L51" s="58"/>
      <c r="M51" s="59"/>
    </row>
    <row r="52" spans="2:13" ht="16.5" customHeight="1">
      <c r="B52" s="12"/>
      <c r="C52" s="14"/>
      <c r="D52" s="14" t="s">
        <v>291</v>
      </c>
      <c r="E52" s="74">
        <v>42433</v>
      </c>
      <c r="F52" s="13" t="s">
        <v>312</v>
      </c>
      <c r="G52" s="55">
        <v>15000</v>
      </c>
      <c r="H52" s="57">
        <v>3</v>
      </c>
      <c r="I52" s="55">
        <f t="shared" si="0"/>
        <v>45000</v>
      </c>
      <c r="J52" s="45"/>
      <c r="K52" s="14"/>
      <c r="L52" s="58"/>
      <c r="M52" s="59"/>
    </row>
    <row r="53" spans="2:13">
      <c r="B53" s="12"/>
      <c r="C53" s="14"/>
      <c r="D53" s="14"/>
      <c r="E53" s="13"/>
      <c r="F53" s="13" t="s">
        <v>313</v>
      </c>
      <c r="G53" s="55">
        <v>14000</v>
      </c>
      <c r="H53" s="57">
        <v>3</v>
      </c>
      <c r="I53" s="55">
        <f t="shared" si="0"/>
        <v>42000</v>
      </c>
      <c r="J53" s="45"/>
      <c r="K53" s="75"/>
      <c r="L53" s="58"/>
      <c r="M53" s="59"/>
    </row>
    <row r="54" spans="2:13">
      <c r="B54" s="12"/>
      <c r="C54" s="14"/>
      <c r="D54" s="14"/>
      <c r="E54" s="13"/>
      <c r="F54" s="13" t="s">
        <v>314</v>
      </c>
      <c r="G54" s="55">
        <v>3500</v>
      </c>
      <c r="H54" s="57">
        <v>20</v>
      </c>
      <c r="I54" s="55">
        <f t="shared" si="0"/>
        <v>70000</v>
      </c>
      <c r="J54" s="45"/>
      <c r="K54" s="14"/>
      <c r="L54" s="58"/>
      <c r="M54" s="59"/>
    </row>
    <row r="55" spans="2:13">
      <c r="B55" s="12"/>
      <c r="C55" s="14"/>
      <c r="D55" s="14"/>
      <c r="E55" s="13"/>
      <c r="F55" s="13" t="s">
        <v>299</v>
      </c>
      <c r="G55" s="55">
        <v>3500</v>
      </c>
      <c r="H55" s="57">
        <v>4</v>
      </c>
      <c r="I55" s="55">
        <f t="shared" si="0"/>
        <v>14000</v>
      </c>
      <c r="J55" s="45"/>
      <c r="K55" s="14"/>
      <c r="L55" s="58"/>
      <c r="M55" s="59"/>
    </row>
    <row r="56" spans="2:13">
      <c r="B56" s="12"/>
      <c r="C56" s="14"/>
      <c r="D56" s="14"/>
      <c r="E56" s="13"/>
      <c r="F56" s="13" t="s">
        <v>315</v>
      </c>
      <c r="G56" s="55">
        <v>1500</v>
      </c>
      <c r="H56" s="57">
        <v>3</v>
      </c>
      <c r="I56" s="55">
        <f t="shared" si="0"/>
        <v>4500</v>
      </c>
      <c r="J56" s="45"/>
      <c r="K56" s="14"/>
      <c r="L56" s="58"/>
      <c r="M56" s="59"/>
    </row>
    <row r="57" spans="2:13">
      <c r="B57" s="12"/>
      <c r="C57" s="14"/>
      <c r="D57" s="14"/>
      <c r="E57" s="13"/>
      <c r="F57" s="13" t="s">
        <v>289</v>
      </c>
      <c r="G57" s="55">
        <v>1000</v>
      </c>
      <c r="H57" s="57">
        <v>1</v>
      </c>
      <c r="I57" s="55">
        <f t="shared" si="0"/>
        <v>1000</v>
      </c>
      <c r="J57" s="45"/>
      <c r="K57" s="14"/>
      <c r="L57" s="58"/>
      <c r="M57" s="59"/>
    </row>
    <row r="58" spans="2:13" ht="16.5" customHeight="1">
      <c r="B58" s="12"/>
      <c r="C58" s="14"/>
      <c r="D58" s="14"/>
      <c r="E58" s="13"/>
      <c r="F58" s="13" t="s">
        <v>310</v>
      </c>
      <c r="G58" s="55">
        <v>7900</v>
      </c>
      <c r="H58" s="57">
        <v>1</v>
      </c>
      <c r="I58" s="55">
        <f t="shared" si="0"/>
        <v>7900</v>
      </c>
      <c r="J58" s="45"/>
      <c r="K58" s="14"/>
      <c r="L58" s="58"/>
      <c r="M58" s="59"/>
    </row>
    <row r="59" spans="2:13">
      <c r="B59" s="12"/>
      <c r="C59" s="14"/>
      <c r="D59" s="14" t="s">
        <v>303</v>
      </c>
      <c r="E59" s="74">
        <v>42433</v>
      </c>
      <c r="F59" s="13" t="s">
        <v>304</v>
      </c>
      <c r="G59" s="55">
        <v>15000</v>
      </c>
      <c r="H59" s="57">
        <v>1</v>
      </c>
      <c r="I59" s="55">
        <f t="shared" si="0"/>
        <v>15000</v>
      </c>
      <c r="J59" s="45"/>
      <c r="K59" s="14"/>
      <c r="L59" s="58"/>
      <c r="M59" s="59"/>
    </row>
    <row r="60" spans="2:13">
      <c r="B60" s="12"/>
      <c r="C60" s="14"/>
      <c r="D60" s="14" t="s">
        <v>316</v>
      </c>
      <c r="E60" s="13"/>
      <c r="F60" s="13" t="s">
        <v>317</v>
      </c>
      <c r="G60" s="55">
        <v>90000</v>
      </c>
      <c r="H60" s="57">
        <v>1</v>
      </c>
      <c r="I60" s="55">
        <f t="shared" si="0"/>
        <v>90000</v>
      </c>
      <c r="J60" s="45"/>
      <c r="K60" s="14"/>
      <c r="L60" s="58"/>
      <c r="M60" s="59"/>
    </row>
    <row r="61" spans="2:13">
      <c r="B61" s="12"/>
      <c r="C61" s="14"/>
      <c r="D61" s="14" t="s">
        <v>290</v>
      </c>
      <c r="E61" s="13"/>
      <c r="F61" s="13" t="s">
        <v>318</v>
      </c>
      <c r="G61" s="55">
        <v>868000</v>
      </c>
      <c r="H61" s="57">
        <v>1</v>
      </c>
      <c r="I61" s="55">
        <f t="shared" si="0"/>
        <v>868000</v>
      </c>
      <c r="J61" s="45"/>
      <c r="K61" s="75"/>
      <c r="L61" s="58"/>
      <c r="M61" s="59"/>
    </row>
    <row r="62" spans="2:13">
      <c r="B62" s="12"/>
      <c r="C62" s="14"/>
      <c r="D62" s="14" t="s">
        <v>319</v>
      </c>
      <c r="E62" s="13"/>
      <c r="F62" s="13" t="s">
        <v>319</v>
      </c>
      <c r="G62" s="55">
        <v>45000</v>
      </c>
      <c r="H62" s="57">
        <v>93</v>
      </c>
      <c r="I62" s="55">
        <f t="shared" si="0"/>
        <v>4185000</v>
      </c>
      <c r="J62" s="45"/>
      <c r="K62" s="14"/>
      <c r="L62" s="58"/>
      <c r="M62" s="59"/>
    </row>
    <row r="63" spans="2:13">
      <c r="B63" s="12"/>
      <c r="C63" s="14"/>
      <c r="D63" s="14"/>
      <c r="E63" s="74">
        <v>42437</v>
      </c>
      <c r="F63" s="13" t="s">
        <v>320</v>
      </c>
      <c r="G63" s="55">
        <v>6000</v>
      </c>
      <c r="H63" s="57">
        <v>1</v>
      </c>
      <c r="I63" s="55">
        <f t="shared" si="0"/>
        <v>6000</v>
      </c>
      <c r="J63" s="45"/>
      <c r="K63" s="14"/>
      <c r="L63" s="58"/>
      <c r="M63" s="59"/>
    </row>
    <row r="64" spans="2:13">
      <c r="B64" s="12"/>
      <c r="C64" s="14"/>
      <c r="D64" s="14"/>
      <c r="E64" s="74">
        <v>42440</v>
      </c>
      <c r="F64" s="13" t="s">
        <v>320</v>
      </c>
      <c r="G64" s="55">
        <v>6500</v>
      </c>
      <c r="H64" s="57">
        <v>1</v>
      </c>
      <c r="I64" s="55">
        <f t="shared" si="0"/>
        <v>6500</v>
      </c>
      <c r="J64" s="45"/>
      <c r="K64" s="14"/>
      <c r="L64" s="58"/>
      <c r="M64" s="59"/>
    </row>
    <row r="65" spans="2:13">
      <c r="B65" s="12"/>
      <c r="C65" s="14"/>
      <c r="D65" s="14" t="s">
        <v>321</v>
      </c>
      <c r="E65" s="74">
        <v>42446</v>
      </c>
      <c r="F65" s="13" t="s">
        <v>322</v>
      </c>
      <c r="G65" s="55">
        <v>33500</v>
      </c>
      <c r="H65" s="57">
        <v>1</v>
      </c>
      <c r="I65" s="55">
        <f t="shared" si="0"/>
        <v>33500</v>
      </c>
      <c r="J65" s="45"/>
      <c r="K65" s="14"/>
      <c r="L65" s="58"/>
      <c r="M65" s="59"/>
    </row>
    <row r="66" spans="2:13">
      <c r="B66" s="12"/>
      <c r="C66" s="14"/>
      <c r="D66" s="14"/>
      <c r="E66" s="13"/>
      <c r="F66" s="13" t="s">
        <v>323</v>
      </c>
      <c r="G66" s="55">
        <v>22242</v>
      </c>
      <c r="H66" s="57">
        <v>10</v>
      </c>
      <c r="I66" s="55">
        <f t="shared" si="0"/>
        <v>222420</v>
      </c>
      <c r="J66" s="45"/>
      <c r="K66" s="14"/>
      <c r="L66" s="58"/>
      <c r="M66" s="59"/>
    </row>
    <row r="67" spans="2:13">
      <c r="B67" s="12"/>
      <c r="C67" s="14"/>
      <c r="D67" s="14"/>
      <c r="E67" s="13"/>
      <c r="F67" s="13" t="s">
        <v>324</v>
      </c>
      <c r="G67" s="55">
        <v>21480</v>
      </c>
      <c r="H67" s="57">
        <v>4</v>
      </c>
      <c r="I67" s="55">
        <f t="shared" si="0"/>
        <v>85920</v>
      </c>
      <c r="J67" s="45"/>
      <c r="K67" s="14"/>
      <c r="L67" s="58"/>
      <c r="M67" s="59"/>
    </row>
    <row r="68" spans="2:13">
      <c r="B68" s="12"/>
      <c r="C68" s="14"/>
      <c r="D68" s="14"/>
      <c r="E68" s="13"/>
      <c r="F68" s="13" t="s">
        <v>325</v>
      </c>
      <c r="G68" s="55">
        <v>26600</v>
      </c>
      <c r="H68" s="57">
        <v>1</v>
      </c>
      <c r="I68" s="55">
        <f t="shared" si="0"/>
        <v>26600</v>
      </c>
      <c r="J68" s="45"/>
      <c r="K68" s="14"/>
      <c r="L68" s="58"/>
      <c r="M68" s="59"/>
    </row>
    <row r="69" spans="2:13">
      <c r="B69" s="12"/>
      <c r="C69" s="14"/>
      <c r="D69" s="14"/>
      <c r="E69" s="13"/>
      <c r="F69" s="13" t="s">
        <v>326</v>
      </c>
      <c r="G69" s="55">
        <v>20600</v>
      </c>
      <c r="H69" s="57">
        <v>1</v>
      </c>
      <c r="I69" s="55">
        <f t="shared" si="0"/>
        <v>20600</v>
      </c>
      <c r="J69" s="45"/>
      <c r="K69" s="14"/>
      <c r="L69" s="58"/>
      <c r="M69" s="59"/>
    </row>
    <row r="70" spans="2:13">
      <c r="B70" s="12"/>
      <c r="C70" s="14"/>
      <c r="D70" s="14"/>
      <c r="E70" s="13"/>
      <c r="F70" s="13" t="s">
        <v>327</v>
      </c>
      <c r="G70" s="55">
        <v>17900</v>
      </c>
      <c r="H70" s="57">
        <v>4</v>
      </c>
      <c r="I70" s="55">
        <f t="shared" si="0"/>
        <v>71600</v>
      </c>
      <c r="J70" s="45"/>
      <c r="K70" s="14"/>
      <c r="L70" s="58"/>
      <c r="M70" s="59"/>
    </row>
    <row r="71" spans="2:13">
      <c r="B71" s="12"/>
      <c r="C71" s="14"/>
      <c r="D71" s="14"/>
      <c r="E71" s="13"/>
      <c r="F71" s="13" t="s">
        <v>328</v>
      </c>
      <c r="G71" s="55">
        <v>4200</v>
      </c>
      <c r="H71" s="57">
        <v>1</v>
      </c>
      <c r="I71" s="55">
        <f t="shared" si="0"/>
        <v>4200</v>
      </c>
      <c r="J71" s="45"/>
      <c r="K71" s="14"/>
      <c r="L71" s="58"/>
      <c r="M71" s="59"/>
    </row>
    <row r="72" spans="2:13">
      <c r="B72" s="12"/>
      <c r="C72" s="14"/>
      <c r="D72" s="14"/>
      <c r="E72" s="13"/>
      <c r="F72" s="13" t="s">
        <v>328</v>
      </c>
      <c r="G72" s="55">
        <v>3700</v>
      </c>
      <c r="H72" s="57">
        <v>1</v>
      </c>
      <c r="I72" s="55">
        <f t="shared" si="0"/>
        <v>3700</v>
      </c>
      <c r="J72" s="45"/>
      <c r="K72" s="14"/>
      <c r="L72" s="58"/>
      <c r="M72" s="59"/>
    </row>
    <row r="73" spans="2:13">
      <c r="B73" s="12"/>
      <c r="C73" s="14"/>
      <c r="D73" s="14"/>
      <c r="E73" s="13"/>
      <c r="F73" s="13" t="s">
        <v>329</v>
      </c>
      <c r="G73" s="55">
        <v>448940</v>
      </c>
      <c r="H73" s="57">
        <v>1</v>
      </c>
      <c r="I73" s="55">
        <f t="shared" si="0"/>
        <v>448940</v>
      </c>
      <c r="J73" s="45"/>
      <c r="K73" s="14"/>
      <c r="L73" s="58"/>
      <c r="M73" s="59"/>
    </row>
    <row r="74" spans="2:13">
      <c r="B74" s="12"/>
      <c r="C74" s="14"/>
      <c r="D74" s="14"/>
      <c r="E74" s="13"/>
      <c r="F74" s="13" t="s">
        <v>330</v>
      </c>
      <c r="G74" s="55">
        <v>19000</v>
      </c>
      <c r="H74" s="57">
        <v>30</v>
      </c>
      <c r="I74" s="55">
        <f t="shared" si="0"/>
        <v>570000</v>
      </c>
      <c r="J74" s="45"/>
      <c r="K74" s="14"/>
      <c r="L74" s="58"/>
      <c r="M74" s="59"/>
    </row>
    <row r="75" spans="2:13">
      <c r="B75" s="12"/>
      <c r="C75" s="14"/>
      <c r="D75" s="14"/>
      <c r="E75" s="13"/>
      <c r="F75" s="13" t="s">
        <v>361</v>
      </c>
      <c r="G75" s="55">
        <v>1000</v>
      </c>
      <c r="H75" s="57">
        <v>50</v>
      </c>
      <c r="I75" s="55">
        <f t="shared" si="0"/>
        <v>50000</v>
      </c>
      <c r="J75" s="45"/>
      <c r="K75" s="14"/>
      <c r="L75" s="58"/>
      <c r="M75" s="59"/>
    </row>
    <row r="76" spans="2:13">
      <c r="B76" s="12"/>
      <c r="C76" s="14"/>
      <c r="D76" s="14"/>
      <c r="E76" s="13"/>
      <c r="F76" s="13" t="s">
        <v>362</v>
      </c>
      <c r="G76" s="55">
        <v>2000</v>
      </c>
      <c r="H76" s="57">
        <v>5</v>
      </c>
      <c r="I76" s="55">
        <f t="shared" si="0"/>
        <v>10000</v>
      </c>
      <c r="J76" s="45"/>
      <c r="K76" s="14"/>
      <c r="L76" s="58"/>
      <c r="M76" s="59"/>
    </row>
    <row r="77" spans="2:13">
      <c r="B77" s="12"/>
      <c r="C77" s="14"/>
      <c r="D77" s="14"/>
      <c r="E77" s="13"/>
      <c r="F77" s="13" t="s">
        <v>363</v>
      </c>
      <c r="G77" s="55">
        <v>450000</v>
      </c>
      <c r="H77" s="57">
        <v>2</v>
      </c>
      <c r="I77" s="55">
        <f t="shared" si="0"/>
        <v>900000</v>
      </c>
      <c r="J77" s="45"/>
      <c r="K77" s="14"/>
      <c r="L77" s="58"/>
      <c r="M77" s="59"/>
    </row>
    <row r="78" spans="2:13">
      <c r="B78" s="12"/>
      <c r="C78" s="14"/>
      <c r="D78" s="14"/>
      <c r="E78" s="13"/>
      <c r="F78" s="13" t="s">
        <v>364</v>
      </c>
      <c r="G78" s="55">
        <v>16000</v>
      </c>
      <c r="H78" s="57">
        <v>1</v>
      </c>
      <c r="I78" s="55">
        <f t="shared" si="0"/>
        <v>16000</v>
      </c>
      <c r="J78" s="45"/>
      <c r="K78" s="14"/>
      <c r="L78" s="58"/>
      <c r="M78" s="59"/>
    </row>
    <row r="79" spans="2:13">
      <c r="B79" s="12"/>
      <c r="C79" s="14"/>
      <c r="D79" s="14"/>
      <c r="E79" s="13"/>
      <c r="F79" s="13" t="s">
        <v>365</v>
      </c>
      <c r="G79" s="55">
        <v>30000</v>
      </c>
      <c r="H79" s="57">
        <v>1</v>
      </c>
      <c r="I79" s="55">
        <f t="shared" si="0"/>
        <v>30000</v>
      </c>
      <c r="J79" s="45"/>
      <c r="K79" s="14"/>
      <c r="L79" s="58"/>
      <c r="M79" s="59"/>
    </row>
    <row r="80" spans="2:13">
      <c r="B80" s="12"/>
      <c r="C80" s="14"/>
      <c r="D80" s="14"/>
      <c r="E80" s="13"/>
      <c r="F80" s="13" t="s">
        <v>366</v>
      </c>
      <c r="G80" s="55">
        <v>1050</v>
      </c>
      <c r="H80" s="57">
        <v>2</v>
      </c>
      <c r="I80" s="55">
        <f t="shared" si="0"/>
        <v>2100</v>
      </c>
      <c r="J80" s="45"/>
      <c r="K80" s="14"/>
      <c r="L80" s="58"/>
      <c r="M80" s="59"/>
    </row>
    <row r="81" spans="2:13">
      <c r="B81" s="12"/>
      <c r="C81" s="14"/>
      <c r="D81" s="14"/>
      <c r="E81" s="13"/>
      <c r="F81" s="13" t="s">
        <v>367</v>
      </c>
      <c r="G81" s="55">
        <v>100000</v>
      </c>
      <c r="H81" s="57">
        <v>1</v>
      </c>
      <c r="I81" s="55">
        <f t="shared" si="0"/>
        <v>100000</v>
      </c>
      <c r="J81" s="45"/>
      <c r="K81" s="14"/>
      <c r="L81" s="58"/>
      <c r="M81" s="59"/>
    </row>
    <row r="82" spans="2:13">
      <c r="B82" s="12"/>
      <c r="C82" s="14"/>
      <c r="D82" s="14"/>
      <c r="E82" s="13"/>
      <c r="F82" s="13" t="s">
        <v>368</v>
      </c>
      <c r="G82" s="55">
        <v>23100</v>
      </c>
      <c r="H82" s="57">
        <v>1</v>
      </c>
      <c r="I82" s="55">
        <f t="shared" si="0"/>
        <v>23100</v>
      </c>
      <c r="J82" s="45"/>
      <c r="K82" s="14"/>
      <c r="L82" s="58"/>
      <c r="M82" s="59"/>
    </row>
    <row r="83" spans="2:13">
      <c r="B83" s="12"/>
      <c r="C83" s="14"/>
      <c r="D83" s="14"/>
      <c r="E83" s="13"/>
      <c r="F83" s="13" t="s">
        <v>368</v>
      </c>
      <c r="G83" s="55">
        <v>8400</v>
      </c>
      <c r="H83" s="57">
        <v>1</v>
      </c>
      <c r="I83" s="55">
        <f t="shared" si="0"/>
        <v>8400</v>
      </c>
      <c r="J83" s="45"/>
      <c r="K83" s="14"/>
      <c r="L83" s="58"/>
      <c r="M83" s="59"/>
    </row>
    <row r="84" spans="2:13">
      <c r="B84" s="12"/>
      <c r="C84" s="14"/>
      <c r="D84" s="14"/>
      <c r="E84" s="13"/>
      <c r="F84" s="13" t="s">
        <v>369</v>
      </c>
      <c r="G84" s="55">
        <v>2000000</v>
      </c>
      <c r="H84" s="57">
        <v>1</v>
      </c>
      <c r="I84" s="55">
        <f t="shared" si="0"/>
        <v>2000000</v>
      </c>
      <c r="J84" s="45"/>
      <c r="K84" s="14"/>
      <c r="L84" s="58"/>
      <c r="M84" s="59"/>
    </row>
    <row r="85" spans="2:13">
      <c r="B85" s="12"/>
      <c r="C85" s="14"/>
      <c r="D85" s="14"/>
      <c r="E85" s="13"/>
      <c r="F85" s="13" t="s">
        <v>370</v>
      </c>
      <c r="G85" s="55">
        <v>35400</v>
      </c>
      <c r="H85" s="57">
        <v>1</v>
      </c>
      <c r="I85" s="55">
        <f t="shared" si="0"/>
        <v>35400</v>
      </c>
      <c r="J85" s="45"/>
      <c r="K85" s="14"/>
      <c r="L85" s="58"/>
      <c r="M85" s="59"/>
    </row>
    <row r="86" spans="2:13">
      <c r="B86" s="12"/>
      <c r="C86" s="14"/>
      <c r="D86" s="14"/>
      <c r="E86" s="13"/>
      <c r="F86" s="13" t="s">
        <v>370</v>
      </c>
      <c r="G86" s="55">
        <v>18400</v>
      </c>
      <c r="H86" s="57">
        <v>1</v>
      </c>
      <c r="I86" s="55">
        <f t="shared" si="0"/>
        <v>18400</v>
      </c>
      <c r="J86" s="45"/>
      <c r="K86" s="14"/>
      <c r="L86" s="58"/>
      <c r="M86" s="59"/>
    </row>
    <row r="87" spans="2:13">
      <c r="B87" s="12"/>
      <c r="C87" s="14"/>
      <c r="D87" s="14"/>
      <c r="E87" s="13"/>
      <c r="F87" s="13" t="s">
        <v>370</v>
      </c>
      <c r="G87" s="55">
        <v>91100</v>
      </c>
      <c r="H87" s="57">
        <v>1</v>
      </c>
      <c r="I87" s="55">
        <f t="shared" si="0"/>
        <v>91100</v>
      </c>
      <c r="J87" s="45"/>
      <c r="K87" s="14"/>
      <c r="L87" s="58"/>
      <c r="M87" s="59"/>
    </row>
    <row r="88" spans="2:13">
      <c r="B88" s="12"/>
      <c r="C88" s="14"/>
      <c r="D88" s="14"/>
      <c r="E88" s="13"/>
      <c r="F88" s="13" t="s">
        <v>370</v>
      </c>
      <c r="G88" s="56">
        <v>30000</v>
      </c>
      <c r="H88" s="11">
        <v>1</v>
      </c>
      <c r="I88" s="55">
        <f t="shared" si="0"/>
        <v>30000</v>
      </c>
      <c r="J88" s="45"/>
      <c r="K88" s="14"/>
      <c r="L88" s="58"/>
      <c r="M88" s="59"/>
    </row>
    <row r="89" spans="2:13">
      <c r="B89" s="12"/>
      <c r="C89" s="14"/>
      <c r="D89" s="14"/>
      <c r="E89" s="13"/>
      <c r="F89" s="13" t="s">
        <v>370</v>
      </c>
      <c r="G89" s="56">
        <v>11600</v>
      </c>
      <c r="H89" s="11">
        <v>1</v>
      </c>
      <c r="I89" s="55">
        <f t="shared" si="0"/>
        <v>11600</v>
      </c>
      <c r="J89" s="45"/>
      <c r="K89" s="14"/>
      <c r="L89" s="58"/>
      <c r="M89" s="59"/>
    </row>
    <row r="90" spans="2:13">
      <c r="B90" s="12"/>
      <c r="C90" s="14"/>
      <c r="D90" s="14"/>
      <c r="E90" s="13"/>
      <c r="F90" s="13" t="s">
        <v>371</v>
      </c>
      <c r="G90" s="56">
        <v>39000</v>
      </c>
      <c r="H90" s="11">
        <v>1</v>
      </c>
      <c r="I90" s="55">
        <f t="shared" si="0"/>
        <v>39000</v>
      </c>
      <c r="J90" s="45"/>
      <c r="K90" s="14"/>
      <c r="L90" s="58"/>
      <c r="M90" s="59"/>
    </row>
    <row r="91" spans="2:13">
      <c r="B91" s="12"/>
      <c r="C91" s="14"/>
      <c r="D91" s="14"/>
      <c r="E91" s="13"/>
      <c r="F91" s="13" t="s">
        <v>371</v>
      </c>
      <c r="G91" s="56">
        <v>42300</v>
      </c>
      <c r="H91" s="11">
        <v>1</v>
      </c>
      <c r="I91" s="55">
        <f t="shared" si="0"/>
        <v>42300</v>
      </c>
      <c r="J91" s="45"/>
      <c r="K91" s="75"/>
      <c r="L91" s="58"/>
      <c r="M91" s="59"/>
    </row>
    <row r="92" spans="2:13">
      <c r="B92" s="12"/>
      <c r="C92" s="14"/>
      <c r="D92" s="14"/>
      <c r="E92" s="13"/>
      <c r="F92" s="13" t="s">
        <v>372</v>
      </c>
      <c r="G92" s="56">
        <v>5000</v>
      </c>
      <c r="H92" s="11">
        <v>25</v>
      </c>
      <c r="I92" s="55">
        <f t="shared" si="0"/>
        <v>125000</v>
      </c>
      <c r="J92" s="45"/>
      <c r="K92" s="14"/>
      <c r="L92" s="58"/>
      <c r="M92" s="59"/>
    </row>
    <row r="93" spans="2:13">
      <c r="B93" s="12"/>
      <c r="C93" s="14"/>
      <c r="D93" s="14"/>
      <c r="E93" s="13"/>
      <c r="F93" s="13" t="s">
        <v>372</v>
      </c>
      <c r="G93" s="56">
        <v>10000</v>
      </c>
      <c r="H93" s="11">
        <v>19</v>
      </c>
      <c r="I93" s="55">
        <f t="shared" si="0"/>
        <v>190000</v>
      </c>
      <c r="J93" s="45"/>
      <c r="K93" s="14"/>
      <c r="L93" s="58"/>
      <c r="M93" s="59"/>
    </row>
    <row r="94" spans="2:13">
      <c r="B94" s="12"/>
      <c r="C94" s="14"/>
      <c r="D94" s="14"/>
      <c r="E94" s="14"/>
      <c r="F94" s="13" t="s">
        <v>373</v>
      </c>
      <c r="G94" s="56">
        <v>5000</v>
      </c>
      <c r="H94" s="11">
        <v>12</v>
      </c>
      <c r="I94" s="55">
        <f t="shared" ref="I94:I115" si="1">G94*H94</f>
        <v>60000</v>
      </c>
      <c r="J94" s="45"/>
      <c r="K94" s="75"/>
      <c r="L94" s="58"/>
      <c r="M94" s="59"/>
    </row>
    <row r="95" spans="2:13">
      <c r="B95" s="12"/>
      <c r="C95" s="14"/>
      <c r="D95" s="14"/>
      <c r="E95" s="13"/>
      <c r="F95" s="13" t="s">
        <v>373</v>
      </c>
      <c r="G95" s="56">
        <v>10000</v>
      </c>
      <c r="H95" s="11">
        <v>13</v>
      </c>
      <c r="I95" s="55">
        <f t="shared" si="1"/>
        <v>130000</v>
      </c>
      <c r="J95" s="45"/>
      <c r="K95" s="75"/>
      <c r="L95" s="58"/>
      <c r="M95" s="59"/>
    </row>
    <row r="96" spans="2:13">
      <c r="B96" s="12"/>
      <c r="C96" s="14"/>
      <c r="D96" s="14"/>
      <c r="E96" s="13"/>
      <c r="F96" s="13" t="s">
        <v>374</v>
      </c>
      <c r="G96" s="56">
        <v>50000</v>
      </c>
      <c r="H96" s="11">
        <v>1</v>
      </c>
      <c r="I96" s="55">
        <f t="shared" si="1"/>
        <v>50000</v>
      </c>
      <c r="J96" s="45"/>
      <c r="K96" s="14"/>
      <c r="L96" s="58"/>
      <c r="M96" s="59"/>
    </row>
    <row r="97" spans="2:13">
      <c r="B97" s="12"/>
      <c r="C97" s="14"/>
      <c r="D97" s="14"/>
      <c r="E97" s="13"/>
      <c r="F97" s="13" t="s">
        <v>375</v>
      </c>
      <c r="G97" s="56">
        <v>7000</v>
      </c>
      <c r="H97" s="11">
        <v>42</v>
      </c>
      <c r="I97" s="55">
        <f t="shared" si="1"/>
        <v>294000</v>
      </c>
      <c r="J97" s="45"/>
      <c r="K97" s="14"/>
      <c r="L97" s="58"/>
      <c r="M97" s="59"/>
    </row>
    <row r="98" spans="2:13">
      <c r="B98" s="12"/>
      <c r="C98" s="14"/>
      <c r="D98" s="14" t="s">
        <v>376</v>
      </c>
      <c r="E98" s="74">
        <v>42451</v>
      </c>
      <c r="F98" s="13" t="s">
        <v>377</v>
      </c>
      <c r="G98" s="56">
        <v>1000</v>
      </c>
      <c r="H98" s="11">
        <v>56</v>
      </c>
      <c r="I98" s="55">
        <f t="shared" si="1"/>
        <v>56000</v>
      </c>
      <c r="J98" s="45"/>
      <c r="K98" s="14"/>
      <c r="L98" s="58"/>
      <c r="M98" s="59"/>
    </row>
    <row r="99" spans="2:13">
      <c r="B99" s="12"/>
      <c r="C99" s="14"/>
      <c r="D99" s="14"/>
      <c r="E99" s="13"/>
      <c r="F99" s="13" t="s">
        <v>377</v>
      </c>
      <c r="G99" s="56">
        <v>1200</v>
      </c>
      <c r="H99" s="11">
        <v>6</v>
      </c>
      <c r="I99" s="55">
        <f t="shared" si="1"/>
        <v>7200</v>
      </c>
      <c r="J99" s="45"/>
      <c r="K99" s="14"/>
      <c r="L99" s="58"/>
      <c r="M99" s="59"/>
    </row>
    <row r="100" spans="2:13">
      <c r="B100" s="12"/>
      <c r="C100" s="14"/>
      <c r="D100" s="14"/>
      <c r="E100" s="13"/>
      <c r="F100" s="13" t="s">
        <v>377</v>
      </c>
      <c r="G100" s="56">
        <v>1000</v>
      </c>
      <c r="H100" s="11">
        <v>6</v>
      </c>
      <c r="I100" s="55">
        <f t="shared" si="1"/>
        <v>6000</v>
      </c>
      <c r="J100" s="45"/>
      <c r="K100" s="14"/>
      <c r="L100" s="58"/>
      <c r="M100" s="59"/>
    </row>
    <row r="101" spans="2:13">
      <c r="B101" s="12"/>
      <c r="C101" s="14"/>
      <c r="D101" s="14"/>
      <c r="E101" s="13"/>
      <c r="F101" s="13" t="s">
        <v>328</v>
      </c>
      <c r="G101" s="56">
        <v>32200</v>
      </c>
      <c r="H101" s="11">
        <v>1</v>
      </c>
      <c r="I101" s="55">
        <f t="shared" si="1"/>
        <v>32200</v>
      </c>
      <c r="J101" s="45"/>
      <c r="K101" s="14"/>
      <c r="L101" s="58"/>
      <c r="M101" s="59"/>
    </row>
    <row r="102" spans="2:13">
      <c r="B102" s="12"/>
      <c r="C102" s="14"/>
      <c r="D102" s="14"/>
      <c r="E102" s="13"/>
      <c r="F102" s="13" t="s">
        <v>328</v>
      </c>
      <c r="G102" s="56">
        <v>2800</v>
      </c>
      <c r="H102" s="11">
        <v>1</v>
      </c>
      <c r="I102" s="55">
        <f t="shared" si="1"/>
        <v>2800</v>
      </c>
      <c r="J102" s="45"/>
      <c r="K102" s="14"/>
      <c r="L102" s="58"/>
      <c r="M102" s="59"/>
    </row>
    <row r="103" spans="2:13">
      <c r="B103" s="12"/>
      <c r="C103" s="14"/>
      <c r="D103" s="14"/>
      <c r="E103" s="13"/>
      <c r="F103" s="13" t="s">
        <v>328</v>
      </c>
      <c r="G103" s="56">
        <v>3000</v>
      </c>
      <c r="H103" s="11">
        <v>1</v>
      </c>
      <c r="I103" s="55">
        <f t="shared" si="1"/>
        <v>3000</v>
      </c>
      <c r="J103" s="45"/>
      <c r="K103" s="14"/>
      <c r="L103" s="58"/>
      <c r="M103" s="59"/>
    </row>
    <row r="104" spans="2:13">
      <c r="B104" s="12"/>
      <c r="C104" s="14"/>
      <c r="D104" s="14"/>
      <c r="E104" s="13"/>
      <c r="F104" s="13" t="s">
        <v>378</v>
      </c>
      <c r="G104" s="56">
        <v>1500</v>
      </c>
      <c r="H104" s="11">
        <v>6</v>
      </c>
      <c r="I104" s="55">
        <f t="shared" si="1"/>
        <v>9000</v>
      </c>
      <c r="J104" s="45"/>
      <c r="K104" s="14"/>
      <c r="L104" s="58"/>
      <c r="M104" s="59"/>
    </row>
    <row r="105" spans="2:13">
      <c r="B105" s="12"/>
      <c r="C105" s="14"/>
      <c r="D105" s="14"/>
      <c r="E105" s="13"/>
      <c r="F105" s="13" t="s">
        <v>378</v>
      </c>
      <c r="G105" s="56">
        <v>1400</v>
      </c>
      <c r="H105" s="11">
        <v>10</v>
      </c>
      <c r="I105" s="55">
        <f t="shared" si="1"/>
        <v>14000</v>
      </c>
      <c r="J105" s="45"/>
      <c r="K105" s="14"/>
      <c r="L105" s="58"/>
      <c r="M105" s="59"/>
    </row>
    <row r="106" spans="2:13">
      <c r="B106" s="12"/>
      <c r="C106" s="14"/>
      <c r="D106" s="14" t="s">
        <v>291</v>
      </c>
      <c r="E106" s="13"/>
      <c r="F106" s="13" t="s">
        <v>310</v>
      </c>
      <c r="G106" s="56">
        <v>12000</v>
      </c>
      <c r="H106" s="11">
        <v>3</v>
      </c>
      <c r="I106" s="55">
        <f t="shared" si="1"/>
        <v>36000</v>
      </c>
      <c r="J106" s="45"/>
      <c r="K106" s="14"/>
      <c r="L106" s="58"/>
      <c r="M106" s="59"/>
    </row>
    <row r="107" spans="2:13">
      <c r="B107" s="12"/>
      <c r="C107" s="14"/>
      <c r="D107" s="14"/>
      <c r="E107" s="13"/>
      <c r="F107" s="13" t="s">
        <v>379</v>
      </c>
      <c r="G107" s="56">
        <v>10000</v>
      </c>
      <c r="H107" s="11">
        <v>1</v>
      </c>
      <c r="I107" s="55">
        <f t="shared" si="1"/>
        <v>10000</v>
      </c>
      <c r="J107" s="45"/>
      <c r="K107" s="14"/>
      <c r="L107" s="58"/>
      <c r="M107" s="59"/>
    </row>
    <row r="108" spans="2:13">
      <c r="B108" s="12"/>
      <c r="C108" s="14"/>
      <c r="D108" s="14"/>
      <c r="E108" s="13"/>
      <c r="F108" s="13" t="s">
        <v>380</v>
      </c>
      <c r="G108" s="56">
        <v>12000</v>
      </c>
      <c r="H108" s="11">
        <v>2</v>
      </c>
      <c r="I108" s="55">
        <f t="shared" si="1"/>
        <v>24000</v>
      </c>
      <c r="J108" s="45"/>
      <c r="K108" s="14"/>
      <c r="L108" s="58"/>
      <c r="M108" s="59"/>
    </row>
    <row r="109" spans="2:13">
      <c r="B109" s="12"/>
      <c r="C109" s="14"/>
      <c r="D109" s="14"/>
      <c r="E109" s="13"/>
      <c r="F109" s="13" t="s">
        <v>381</v>
      </c>
      <c r="G109" s="56">
        <v>150000</v>
      </c>
      <c r="H109" s="11">
        <v>1</v>
      </c>
      <c r="I109" s="55">
        <f t="shared" si="1"/>
        <v>150000</v>
      </c>
      <c r="J109" s="45"/>
      <c r="K109" s="14"/>
      <c r="L109" s="58"/>
      <c r="M109" s="59"/>
    </row>
    <row r="110" spans="2:13">
      <c r="B110" s="12"/>
      <c r="C110" s="14"/>
      <c r="D110" s="14"/>
      <c r="E110" s="13"/>
      <c r="F110" s="13" t="s">
        <v>382</v>
      </c>
      <c r="G110" s="56">
        <v>7000</v>
      </c>
      <c r="H110" s="11">
        <v>1</v>
      </c>
      <c r="I110" s="55">
        <f t="shared" si="1"/>
        <v>7000</v>
      </c>
      <c r="J110" s="45"/>
      <c r="K110" s="14"/>
      <c r="L110" s="58"/>
      <c r="M110" s="59"/>
    </row>
    <row r="111" spans="2:13">
      <c r="B111" s="12"/>
      <c r="C111" s="14"/>
      <c r="D111" s="14"/>
      <c r="E111" s="13"/>
      <c r="F111" s="13" t="s">
        <v>383</v>
      </c>
      <c r="G111" s="56">
        <v>12000</v>
      </c>
      <c r="H111" s="11">
        <v>2</v>
      </c>
      <c r="I111" s="55">
        <f t="shared" si="1"/>
        <v>24000</v>
      </c>
      <c r="J111" s="45"/>
      <c r="K111" s="14"/>
      <c r="L111" s="58"/>
      <c r="M111" s="59"/>
    </row>
    <row r="112" spans="2:13">
      <c r="B112" s="12"/>
      <c r="C112" s="14"/>
      <c r="D112" s="14"/>
      <c r="E112" s="13"/>
      <c r="F112" s="13" t="s">
        <v>384</v>
      </c>
      <c r="G112" s="56">
        <v>10000</v>
      </c>
      <c r="H112" s="11">
        <v>2</v>
      </c>
      <c r="I112" s="55">
        <f t="shared" si="1"/>
        <v>20000</v>
      </c>
      <c r="J112" s="45"/>
      <c r="K112" s="14"/>
      <c r="L112" s="58"/>
      <c r="M112" s="59"/>
    </row>
    <row r="113" spans="2:13">
      <c r="B113" s="12"/>
      <c r="C113" s="14"/>
      <c r="D113" s="14" t="s">
        <v>303</v>
      </c>
      <c r="E113" s="13"/>
      <c r="F113" s="13" t="s">
        <v>385</v>
      </c>
      <c r="G113" s="56">
        <v>15000</v>
      </c>
      <c r="H113" s="11">
        <v>1</v>
      </c>
      <c r="I113" s="55">
        <f t="shared" si="1"/>
        <v>15000</v>
      </c>
      <c r="J113" s="45"/>
      <c r="K113" s="14"/>
      <c r="L113" s="58"/>
      <c r="M113" s="59"/>
    </row>
    <row r="114" spans="2:13">
      <c r="B114" s="12"/>
      <c r="C114" s="14"/>
      <c r="D114" s="14"/>
      <c r="E114" s="13"/>
      <c r="F114" s="13" t="s">
        <v>386</v>
      </c>
      <c r="G114" s="56">
        <v>13000</v>
      </c>
      <c r="H114" s="11">
        <v>2</v>
      </c>
      <c r="I114" s="55">
        <f t="shared" si="1"/>
        <v>26000</v>
      </c>
      <c r="J114" s="45"/>
      <c r="K114" s="14"/>
      <c r="L114" s="58"/>
      <c r="M114" s="59"/>
    </row>
    <row r="115" spans="2:13" ht="40.5">
      <c r="B115" s="12"/>
      <c r="C115" s="14"/>
      <c r="D115" s="14"/>
      <c r="E115" s="13"/>
      <c r="F115" s="13" t="s">
        <v>387</v>
      </c>
      <c r="G115" s="56">
        <v>3500</v>
      </c>
      <c r="H115" s="11">
        <f>2+3+1+2+4</f>
        <v>12</v>
      </c>
      <c r="I115" s="55">
        <f t="shared" si="1"/>
        <v>42000</v>
      </c>
      <c r="J115" s="45"/>
      <c r="K115" s="14"/>
      <c r="L115" s="58"/>
      <c r="M115" s="59"/>
    </row>
    <row r="116" spans="2:13">
      <c r="B116" s="12"/>
      <c r="C116" s="14"/>
      <c r="D116" s="14"/>
      <c r="E116" s="13"/>
      <c r="F116" s="13" t="s">
        <v>388</v>
      </c>
      <c r="G116" s="56">
        <v>10000</v>
      </c>
      <c r="H116" s="11">
        <v>1</v>
      </c>
      <c r="I116" s="55">
        <f>G116*H116</f>
        <v>10000</v>
      </c>
      <c r="J116" s="45"/>
      <c r="K116" s="14"/>
      <c r="L116" s="58"/>
      <c r="M116" s="59"/>
    </row>
    <row r="117" spans="2:13">
      <c r="B117" s="12"/>
      <c r="C117" s="14"/>
      <c r="D117" s="14"/>
      <c r="E117" s="13" t="s">
        <v>389</v>
      </c>
      <c r="F117" s="13" t="s">
        <v>390</v>
      </c>
      <c r="G117" s="56">
        <v>70000</v>
      </c>
      <c r="H117" s="11">
        <v>1</v>
      </c>
      <c r="I117" s="55">
        <f>G117*H117</f>
        <v>70000</v>
      </c>
      <c r="J117" s="33"/>
      <c r="K117" s="14"/>
      <c r="L117" s="58"/>
      <c r="M117" s="59"/>
    </row>
    <row r="118" spans="2:13">
      <c r="B118" s="12"/>
      <c r="C118" s="14"/>
      <c r="D118" s="14"/>
      <c r="E118" s="74"/>
      <c r="F118" s="13" t="s">
        <v>391</v>
      </c>
      <c r="G118" s="56">
        <v>1000</v>
      </c>
      <c r="H118" s="11">
        <v>1</v>
      </c>
      <c r="I118" s="55">
        <f>G118*H118</f>
        <v>1000</v>
      </c>
      <c r="J118" s="33"/>
      <c r="K118" s="14"/>
      <c r="L118" s="58"/>
      <c r="M118" s="59"/>
    </row>
    <row r="119" spans="2:13">
      <c r="B119" s="12"/>
      <c r="C119" s="14"/>
      <c r="D119" s="14"/>
      <c r="E119" s="74">
        <v>42485</v>
      </c>
      <c r="F119" s="13" t="s">
        <v>392</v>
      </c>
      <c r="G119" s="56">
        <v>27000</v>
      </c>
      <c r="H119" s="11">
        <v>1</v>
      </c>
      <c r="I119" s="55">
        <f>G119*H119</f>
        <v>27000</v>
      </c>
      <c r="J119" s="33"/>
      <c r="K119" s="14"/>
      <c r="L119" s="58"/>
      <c r="M119" s="59"/>
    </row>
    <row r="120" spans="2:13">
      <c r="B120" s="12"/>
      <c r="C120" s="14"/>
      <c r="D120" s="14"/>
      <c r="E120" s="13"/>
      <c r="F120" s="13" t="s">
        <v>393</v>
      </c>
      <c r="G120" s="56"/>
      <c r="H120" s="11"/>
      <c r="I120" s="55">
        <f>1300+700</f>
        <v>2000</v>
      </c>
      <c r="J120" s="33"/>
      <c r="K120" s="14"/>
      <c r="L120" s="58"/>
      <c r="M120" s="59"/>
    </row>
    <row r="121" spans="2:13">
      <c r="B121" s="12"/>
      <c r="C121" s="14"/>
      <c r="D121" s="96" t="s">
        <v>331</v>
      </c>
      <c r="E121" s="97" t="s">
        <v>332</v>
      </c>
      <c r="F121" s="97" t="s">
        <v>333</v>
      </c>
      <c r="G121" s="98">
        <v>9600</v>
      </c>
      <c r="H121" s="99">
        <v>1</v>
      </c>
      <c r="I121" s="100">
        <v>9600</v>
      </c>
      <c r="J121" s="33"/>
      <c r="K121" s="14"/>
      <c r="L121" s="58"/>
      <c r="M121" s="59"/>
    </row>
    <row r="122" spans="2:13">
      <c r="B122" s="12"/>
      <c r="C122" s="14"/>
      <c r="D122" s="96"/>
      <c r="E122" s="97"/>
      <c r="F122" s="97" t="s">
        <v>334</v>
      </c>
      <c r="G122" s="98"/>
      <c r="H122" s="99"/>
      <c r="I122" s="100"/>
      <c r="J122" s="33"/>
      <c r="K122" s="14"/>
      <c r="L122" s="58"/>
      <c r="M122" s="59"/>
    </row>
    <row r="123" spans="2:13">
      <c r="B123" s="12"/>
      <c r="C123" s="14"/>
      <c r="D123" s="96"/>
      <c r="E123" s="97"/>
      <c r="F123" s="97" t="s">
        <v>335</v>
      </c>
      <c r="G123" s="98">
        <v>3480</v>
      </c>
      <c r="H123" s="99">
        <v>1</v>
      </c>
      <c r="I123" s="100">
        <v>3480</v>
      </c>
      <c r="J123" s="33"/>
      <c r="K123" s="14"/>
      <c r="L123" s="58"/>
      <c r="M123" s="59"/>
    </row>
    <row r="124" spans="2:13">
      <c r="B124" s="12"/>
      <c r="D124" s="96"/>
      <c r="E124" s="97"/>
      <c r="F124" s="97" t="s">
        <v>336</v>
      </c>
      <c r="G124" s="98">
        <v>5500</v>
      </c>
      <c r="H124" s="99">
        <v>1</v>
      </c>
      <c r="I124" s="100">
        <v>5500</v>
      </c>
      <c r="J124" s="33"/>
      <c r="K124" s="14"/>
      <c r="L124" s="58"/>
      <c r="M124" s="59"/>
    </row>
    <row r="125" spans="2:13">
      <c r="B125" s="12"/>
      <c r="C125" s="14"/>
      <c r="D125" s="96"/>
      <c r="E125" s="97"/>
      <c r="F125" s="97" t="s">
        <v>337</v>
      </c>
      <c r="G125" s="98">
        <v>2020</v>
      </c>
      <c r="H125" s="99">
        <v>1</v>
      </c>
      <c r="I125" s="100">
        <v>2020</v>
      </c>
      <c r="J125" s="33"/>
      <c r="K125" s="14"/>
      <c r="L125" s="58"/>
      <c r="M125" s="59"/>
    </row>
    <row r="126" spans="2:13">
      <c r="B126" s="12"/>
      <c r="C126" s="14"/>
      <c r="D126" s="96"/>
      <c r="E126" s="97"/>
      <c r="F126" s="97" t="s">
        <v>338</v>
      </c>
      <c r="G126" s="98">
        <v>1600</v>
      </c>
      <c r="H126" s="99">
        <v>1</v>
      </c>
      <c r="I126" s="100">
        <v>1600</v>
      </c>
      <c r="J126" s="33"/>
      <c r="K126" s="75"/>
      <c r="L126" s="58"/>
      <c r="M126" s="59"/>
    </row>
    <row r="127" spans="2:13">
      <c r="B127" s="12"/>
      <c r="C127" s="14"/>
      <c r="D127" s="96"/>
      <c r="E127" s="97"/>
      <c r="F127" s="97" t="s">
        <v>339</v>
      </c>
      <c r="G127" s="98">
        <v>3100</v>
      </c>
      <c r="H127" s="99">
        <v>1</v>
      </c>
      <c r="I127" s="100">
        <v>3100</v>
      </c>
      <c r="J127" s="33"/>
      <c r="K127" s="14"/>
      <c r="L127" s="58"/>
      <c r="M127" s="59"/>
    </row>
    <row r="128" spans="2:13">
      <c r="B128" s="12"/>
      <c r="C128" s="14"/>
      <c r="D128" s="96"/>
      <c r="E128" s="97"/>
      <c r="F128" s="97" t="s">
        <v>340</v>
      </c>
      <c r="G128" s="98">
        <v>3790</v>
      </c>
      <c r="H128" s="99">
        <v>6</v>
      </c>
      <c r="I128" s="100">
        <v>22740</v>
      </c>
      <c r="J128" s="33"/>
      <c r="K128" s="14"/>
      <c r="L128" s="58"/>
      <c r="M128" s="59"/>
    </row>
    <row r="129" spans="2:13">
      <c r="B129" s="12"/>
      <c r="C129" s="14"/>
      <c r="D129" s="96"/>
      <c r="E129" s="97"/>
      <c r="F129" s="97" t="s">
        <v>341</v>
      </c>
      <c r="G129" s="98">
        <v>3100</v>
      </c>
      <c r="H129" s="99">
        <v>1</v>
      </c>
      <c r="I129" s="100">
        <v>3100</v>
      </c>
      <c r="J129" s="33"/>
      <c r="K129" s="14"/>
      <c r="L129" s="58"/>
      <c r="M129" s="59"/>
    </row>
    <row r="130" spans="2:13">
      <c r="B130" s="12"/>
      <c r="C130" s="14"/>
      <c r="D130" s="96"/>
      <c r="E130" s="97"/>
      <c r="F130" s="97" t="s">
        <v>342</v>
      </c>
      <c r="G130" s="98">
        <v>2980</v>
      </c>
      <c r="H130" s="99">
        <v>1</v>
      </c>
      <c r="I130" s="100">
        <v>2980</v>
      </c>
      <c r="J130" s="33"/>
      <c r="K130" s="14"/>
      <c r="L130" s="58"/>
      <c r="M130" s="59"/>
    </row>
    <row r="131" spans="2:13">
      <c r="B131" s="12"/>
      <c r="C131" s="14"/>
      <c r="D131" s="96"/>
      <c r="E131" s="97"/>
      <c r="F131" s="97" t="s">
        <v>343</v>
      </c>
      <c r="G131" s="98">
        <v>2050</v>
      </c>
      <c r="H131" s="99">
        <v>1</v>
      </c>
      <c r="I131" s="100">
        <v>2050</v>
      </c>
      <c r="J131" s="33"/>
      <c r="K131" s="14"/>
      <c r="L131" s="58"/>
      <c r="M131" s="59"/>
    </row>
    <row r="132" spans="2:13">
      <c r="B132" s="12"/>
      <c r="C132" s="14"/>
      <c r="D132" s="96"/>
      <c r="E132" s="97"/>
      <c r="F132" s="97" t="s">
        <v>344</v>
      </c>
      <c r="G132" s="98">
        <v>1000</v>
      </c>
      <c r="H132" s="99">
        <v>2</v>
      </c>
      <c r="I132" s="100">
        <v>2000</v>
      </c>
      <c r="J132" s="33"/>
      <c r="K132" s="14"/>
      <c r="L132" s="58"/>
      <c r="M132" s="59"/>
    </row>
    <row r="133" spans="2:13">
      <c r="B133" s="12"/>
      <c r="C133" s="14"/>
      <c r="D133" s="96"/>
      <c r="E133" s="97"/>
      <c r="F133" s="97" t="s">
        <v>345</v>
      </c>
      <c r="G133" s="98">
        <v>1000</v>
      </c>
      <c r="H133" s="99">
        <v>2</v>
      </c>
      <c r="I133" s="100">
        <v>2000</v>
      </c>
      <c r="J133" s="33"/>
      <c r="K133" s="14"/>
      <c r="L133" s="58"/>
      <c r="M133" s="59"/>
    </row>
    <row r="134" spans="2:13">
      <c r="B134" s="12"/>
      <c r="C134" s="14"/>
      <c r="D134" s="96"/>
      <c r="E134" s="97"/>
      <c r="F134" s="97" t="s">
        <v>346</v>
      </c>
      <c r="G134" s="98">
        <v>3190</v>
      </c>
      <c r="H134" s="99">
        <v>1</v>
      </c>
      <c r="I134" s="100">
        <v>3190</v>
      </c>
      <c r="J134" s="33"/>
      <c r="K134" s="14"/>
      <c r="L134" s="58"/>
      <c r="M134" s="59"/>
    </row>
    <row r="135" spans="2:13">
      <c r="B135" s="12"/>
      <c r="C135" s="14"/>
      <c r="D135" s="96"/>
      <c r="E135" s="97"/>
      <c r="F135" s="97" t="s">
        <v>347</v>
      </c>
      <c r="G135" s="98">
        <v>3100</v>
      </c>
      <c r="H135" s="99">
        <v>1</v>
      </c>
      <c r="I135" s="100">
        <v>3100</v>
      </c>
      <c r="J135" s="33"/>
      <c r="K135" s="14"/>
      <c r="L135" s="58"/>
      <c r="M135" s="59"/>
    </row>
    <row r="136" spans="2:13">
      <c r="B136" s="12"/>
      <c r="C136" s="14"/>
      <c r="D136" s="96"/>
      <c r="E136" s="97"/>
      <c r="F136" s="97" t="s">
        <v>327</v>
      </c>
      <c r="G136" s="98">
        <v>31000</v>
      </c>
      <c r="H136" s="99">
        <v>1</v>
      </c>
      <c r="I136" s="100">
        <v>31000</v>
      </c>
      <c r="J136" s="33"/>
      <c r="K136" s="14"/>
      <c r="L136" s="58"/>
      <c r="M136" s="59"/>
    </row>
    <row r="137" spans="2:13">
      <c r="B137" s="12"/>
      <c r="C137" s="14"/>
      <c r="D137" s="96"/>
      <c r="E137" s="97"/>
      <c r="F137" s="97" t="s">
        <v>348</v>
      </c>
      <c r="G137" s="98">
        <v>227280</v>
      </c>
      <c r="H137" s="99">
        <v>1</v>
      </c>
      <c r="I137" s="100">
        <v>227280</v>
      </c>
      <c r="J137" s="33"/>
      <c r="K137" s="14"/>
      <c r="L137" s="58"/>
      <c r="M137" s="59"/>
    </row>
    <row r="138" spans="2:13">
      <c r="B138" s="12"/>
      <c r="C138" s="14"/>
      <c r="D138" s="96"/>
      <c r="E138" s="97"/>
      <c r="F138" s="97" t="s">
        <v>330</v>
      </c>
      <c r="G138" s="98">
        <v>250000</v>
      </c>
      <c r="H138" s="99">
        <v>1</v>
      </c>
      <c r="I138" s="100">
        <v>250000</v>
      </c>
      <c r="J138" s="33"/>
      <c r="K138" s="14"/>
      <c r="L138" s="58"/>
      <c r="M138" s="59"/>
    </row>
    <row r="139" spans="2:13">
      <c r="B139" s="12"/>
      <c r="C139" s="14"/>
      <c r="D139" s="96"/>
      <c r="E139" s="97"/>
      <c r="F139" s="97" t="s">
        <v>349</v>
      </c>
      <c r="G139" s="98">
        <v>107000</v>
      </c>
      <c r="H139" s="99">
        <v>1</v>
      </c>
      <c r="I139" s="100">
        <v>107000</v>
      </c>
      <c r="J139" s="33"/>
      <c r="K139" s="14"/>
      <c r="L139" s="58"/>
      <c r="M139" s="59"/>
    </row>
    <row r="140" spans="2:13">
      <c r="B140" s="12"/>
      <c r="C140" s="14"/>
      <c r="D140" s="96" t="s">
        <v>350</v>
      </c>
      <c r="E140" s="97" t="s">
        <v>351</v>
      </c>
      <c r="F140" s="97" t="s">
        <v>352</v>
      </c>
      <c r="G140" s="98">
        <v>23900</v>
      </c>
      <c r="H140" s="99">
        <v>1</v>
      </c>
      <c r="I140" s="100">
        <v>23900</v>
      </c>
      <c r="J140" s="33"/>
      <c r="K140" s="14"/>
      <c r="L140" s="58"/>
      <c r="M140" s="59"/>
    </row>
    <row r="141" spans="2:13">
      <c r="B141" s="12"/>
      <c r="C141" s="14"/>
      <c r="D141" s="96"/>
      <c r="E141" s="97"/>
      <c r="F141" s="97" t="s">
        <v>353</v>
      </c>
      <c r="G141" s="98">
        <v>80000</v>
      </c>
      <c r="H141" s="99">
        <v>1</v>
      </c>
      <c r="I141" s="100">
        <v>80000</v>
      </c>
      <c r="J141" s="33"/>
      <c r="K141" s="14"/>
      <c r="L141" s="58"/>
      <c r="M141" s="59"/>
    </row>
    <row r="142" spans="2:13">
      <c r="B142" s="12"/>
      <c r="C142" s="14"/>
      <c r="D142" s="96" t="s">
        <v>354</v>
      </c>
      <c r="E142" s="97" t="s">
        <v>355</v>
      </c>
      <c r="F142" s="97" t="s">
        <v>356</v>
      </c>
      <c r="G142" s="98">
        <v>582000</v>
      </c>
      <c r="H142" s="99">
        <v>1</v>
      </c>
      <c r="I142" s="100">
        <v>582000</v>
      </c>
      <c r="J142" s="33"/>
      <c r="K142" s="14"/>
      <c r="L142" s="58"/>
      <c r="M142" s="59"/>
    </row>
    <row r="143" spans="2:13">
      <c r="B143" s="12"/>
      <c r="C143" s="14"/>
      <c r="D143" s="96"/>
      <c r="E143" s="97"/>
      <c r="F143" s="97" t="s">
        <v>357</v>
      </c>
      <c r="G143" s="98">
        <v>120500</v>
      </c>
      <c r="H143" s="99">
        <v>1</v>
      </c>
      <c r="I143" s="100">
        <v>120500</v>
      </c>
      <c r="J143" s="33"/>
      <c r="K143" s="14"/>
      <c r="L143" s="58"/>
      <c r="M143" s="59"/>
    </row>
    <row r="144" spans="2:13">
      <c r="B144" s="12"/>
      <c r="C144" s="14"/>
      <c r="D144" s="96"/>
      <c r="E144" s="97" t="s">
        <v>358</v>
      </c>
      <c r="F144" s="97" t="s">
        <v>359</v>
      </c>
      <c r="G144" s="33">
        <v>70</v>
      </c>
      <c r="H144" s="14">
        <v>1</v>
      </c>
      <c r="I144" s="58">
        <v>70</v>
      </c>
      <c r="J144" s="33"/>
      <c r="K144" s="14"/>
      <c r="L144" s="58"/>
      <c r="M144" s="59"/>
    </row>
    <row r="145" spans="2:13">
      <c r="B145" s="12"/>
      <c r="C145" s="14"/>
      <c r="D145" s="96"/>
      <c r="E145" s="33" t="s">
        <v>360</v>
      </c>
      <c r="F145" s="14" t="s">
        <v>357</v>
      </c>
      <c r="G145" s="33">
        <v>97500</v>
      </c>
      <c r="H145" s="14">
        <v>1</v>
      </c>
      <c r="I145" s="58">
        <v>97500</v>
      </c>
      <c r="J145" s="33"/>
      <c r="K145" s="14"/>
      <c r="L145" s="58"/>
      <c r="M145" s="59"/>
    </row>
    <row r="146" spans="2:13">
      <c r="B146" s="12"/>
      <c r="C146" s="14"/>
      <c r="D146" s="96" t="s">
        <v>420</v>
      </c>
      <c r="E146" s="33" t="s">
        <v>409</v>
      </c>
      <c r="F146" s="14" t="s">
        <v>408</v>
      </c>
      <c r="G146" s="33">
        <v>110500</v>
      </c>
      <c r="H146" s="14">
        <v>1</v>
      </c>
      <c r="I146" s="58">
        <v>110500</v>
      </c>
      <c r="J146" s="33"/>
      <c r="K146" s="14"/>
      <c r="L146" s="58"/>
      <c r="M146" s="59"/>
    </row>
    <row r="147" spans="2:13">
      <c r="B147" s="12"/>
      <c r="C147" s="14"/>
      <c r="D147" s="96" t="s">
        <v>421</v>
      </c>
      <c r="E147" s="33" t="s">
        <v>410</v>
      </c>
      <c r="F147" s="14" t="s">
        <v>415</v>
      </c>
      <c r="G147" s="33">
        <v>23000</v>
      </c>
      <c r="H147" s="14">
        <v>1</v>
      </c>
      <c r="I147" s="58">
        <v>23000</v>
      </c>
      <c r="J147" s="33"/>
      <c r="K147" s="14"/>
      <c r="L147" s="58"/>
      <c r="M147" s="59"/>
    </row>
    <row r="148" spans="2:13">
      <c r="B148" s="12"/>
      <c r="C148" s="14"/>
      <c r="D148" s="96"/>
      <c r="E148" s="33" t="s">
        <v>410</v>
      </c>
      <c r="F148" s="14" t="s">
        <v>416</v>
      </c>
      <c r="G148" s="33">
        <v>809000</v>
      </c>
      <c r="H148" s="14">
        <v>1</v>
      </c>
      <c r="I148" s="58">
        <v>809000</v>
      </c>
      <c r="J148" s="33"/>
      <c r="K148" s="14"/>
      <c r="L148" s="58"/>
      <c r="M148" s="59"/>
    </row>
    <row r="149" spans="2:13">
      <c r="B149" s="12"/>
      <c r="C149" s="14"/>
      <c r="D149" s="96"/>
      <c r="E149" s="33" t="s">
        <v>410</v>
      </c>
      <c r="F149" s="14" t="s">
        <v>417</v>
      </c>
      <c r="G149" s="33">
        <v>424200</v>
      </c>
      <c r="H149" s="14">
        <v>1</v>
      </c>
      <c r="I149" s="58">
        <v>424200</v>
      </c>
      <c r="J149" s="33"/>
      <c r="K149" s="14"/>
      <c r="L149" s="58"/>
      <c r="M149" s="59"/>
    </row>
    <row r="150" spans="2:13">
      <c r="B150" s="12"/>
      <c r="C150" s="14"/>
      <c r="D150" s="96"/>
      <c r="E150" s="33" t="s">
        <v>410</v>
      </c>
      <c r="F150" s="14" t="s">
        <v>418</v>
      </c>
      <c r="G150" s="33">
        <v>60000</v>
      </c>
      <c r="H150" s="14">
        <v>1</v>
      </c>
      <c r="I150" s="58">
        <v>60000</v>
      </c>
      <c r="J150" s="33"/>
      <c r="K150" s="14"/>
      <c r="L150" s="58"/>
      <c r="M150" s="59"/>
    </row>
    <row r="151" spans="2:13">
      <c r="B151" s="12"/>
      <c r="C151" s="14"/>
      <c r="D151" s="96"/>
      <c r="E151" s="33" t="s">
        <v>410</v>
      </c>
      <c r="F151" s="14" t="s">
        <v>419</v>
      </c>
      <c r="G151" s="33">
        <v>107000</v>
      </c>
      <c r="H151" s="14">
        <v>1</v>
      </c>
      <c r="I151" s="58">
        <v>107000</v>
      </c>
      <c r="J151" s="33"/>
      <c r="K151" s="14"/>
      <c r="L151" s="58"/>
      <c r="M151" s="59"/>
    </row>
    <row r="152" spans="2:13">
      <c r="B152" s="12"/>
      <c r="C152" s="14"/>
      <c r="D152" s="96" t="s">
        <v>422</v>
      </c>
      <c r="E152" s="33" t="s">
        <v>411</v>
      </c>
      <c r="F152" s="14" t="s">
        <v>422</v>
      </c>
      <c r="G152" s="33">
        <v>600500</v>
      </c>
      <c r="H152" s="14">
        <v>1</v>
      </c>
      <c r="I152" s="58">
        <v>600500</v>
      </c>
      <c r="J152" s="33"/>
      <c r="K152" s="14"/>
      <c r="L152" s="58"/>
      <c r="M152" s="59"/>
    </row>
    <row r="153" spans="2:13">
      <c r="B153" s="12"/>
      <c r="C153" s="14"/>
      <c r="D153" s="96"/>
      <c r="E153" s="33" t="s">
        <v>412</v>
      </c>
      <c r="F153" s="14" t="s">
        <v>422</v>
      </c>
      <c r="G153" s="33">
        <v>600500</v>
      </c>
      <c r="H153" s="14">
        <v>1</v>
      </c>
      <c r="I153" s="58">
        <v>600500</v>
      </c>
      <c r="J153" s="33"/>
      <c r="K153" s="14"/>
      <c r="L153" s="58"/>
      <c r="M153" s="59"/>
    </row>
    <row r="154" spans="2:13">
      <c r="B154" s="12"/>
      <c r="C154" s="14"/>
      <c r="D154" s="96" t="s">
        <v>423</v>
      </c>
      <c r="E154" s="33" t="s">
        <v>413</v>
      </c>
      <c r="F154" s="14" t="s">
        <v>424</v>
      </c>
      <c r="G154" s="33">
        <v>380000</v>
      </c>
      <c r="H154" s="14">
        <v>1</v>
      </c>
      <c r="I154" s="58">
        <v>380000</v>
      </c>
      <c r="J154" s="33"/>
      <c r="K154" s="14"/>
      <c r="L154" s="58"/>
      <c r="M154" s="59"/>
    </row>
    <row r="155" spans="2:13">
      <c r="B155" s="12"/>
      <c r="C155" s="14"/>
      <c r="D155" s="96" t="s">
        <v>425</v>
      </c>
      <c r="E155" s="33" t="s">
        <v>414</v>
      </c>
      <c r="F155" s="14" t="s">
        <v>426</v>
      </c>
      <c r="G155" s="33">
        <v>8020</v>
      </c>
      <c r="H155" s="14">
        <v>1</v>
      </c>
      <c r="I155" s="58">
        <v>8020</v>
      </c>
      <c r="J155" s="33"/>
      <c r="K155" s="14"/>
      <c r="L155" s="58"/>
      <c r="M155" s="59"/>
    </row>
    <row r="156" spans="2:13">
      <c r="B156" s="12"/>
      <c r="C156" s="14"/>
      <c r="E156" s="33" t="s">
        <v>414</v>
      </c>
      <c r="F156" s="14"/>
      <c r="G156" s="33">
        <v>4200</v>
      </c>
      <c r="H156" s="14">
        <v>1</v>
      </c>
      <c r="I156" s="58">
        <v>4200</v>
      </c>
      <c r="J156" s="33"/>
      <c r="K156" s="14"/>
      <c r="L156" s="58"/>
      <c r="M156" s="59"/>
    </row>
    <row r="157" spans="2:13">
      <c r="B157" s="12"/>
      <c r="C157" s="14"/>
      <c r="D157" s="96" t="s">
        <v>420</v>
      </c>
      <c r="E157" s="33" t="s">
        <v>414</v>
      </c>
      <c r="F157" s="14" t="s">
        <v>427</v>
      </c>
      <c r="G157" s="33">
        <v>12000</v>
      </c>
      <c r="H157" s="14">
        <v>1</v>
      </c>
      <c r="I157" s="58">
        <v>12000</v>
      </c>
      <c r="J157" s="33"/>
      <c r="K157" s="14"/>
      <c r="L157" s="58"/>
      <c r="M157" s="59"/>
    </row>
    <row r="158" spans="2:13">
      <c r="B158" s="12"/>
      <c r="C158" s="14"/>
      <c r="D158" s="96" t="s">
        <v>428</v>
      </c>
      <c r="E158" s="33" t="s">
        <v>414</v>
      </c>
      <c r="F158" s="14" t="s">
        <v>429</v>
      </c>
      <c r="G158" s="33">
        <v>935000</v>
      </c>
      <c r="H158" s="14">
        <v>1</v>
      </c>
      <c r="I158" s="58">
        <v>935000</v>
      </c>
      <c r="J158" s="33"/>
      <c r="K158" s="14"/>
      <c r="L158" s="58"/>
      <c r="M158" s="59"/>
    </row>
    <row r="159" spans="2:13">
      <c r="B159" s="12"/>
      <c r="C159" s="14"/>
      <c r="D159" s="96"/>
      <c r="E159" s="33" t="s">
        <v>414</v>
      </c>
      <c r="F159" s="14" t="s">
        <v>430</v>
      </c>
      <c r="G159" s="33">
        <v>71300</v>
      </c>
      <c r="H159" s="14">
        <v>1</v>
      </c>
      <c r="I159" s="58">
        <v>71300</v>
      </c>
      <c r="J159" s="33"/>
      <c r="K159" s="14"/>
      <c r="L159" s="58"/>
      <c r="M159" s="59"/>
    </row>
    <row r="160" spans="2:13" ht="17.25" thickBot="1">
      <c r="B160" s="43" t="s">
        <v>21</v>
      </c>
      <c r="C160" s="41" t="s">
        <v>18</v>
      </c>
      <c r="D160" s="5">
        <f>SUM(C4:C13)</f>
        <v>19579507</v>
      </c>
      <c r="E160" s="6"/>
      <c r="F160" s="42" t="s">
        <v>22</v>
      </c>
      <c r="G160" s="52">
        <f>C4</f>
        <v>0</v>
      </c>
      <c r="H160" s="54" t="s">
        <v>19</v>
      </c>
      <c r="I160" s="30">
        <f>SUM(I28:I159)</f>
        <v>19621410</v>
      </c>
      <c r="J160" s="40" t="s">
        <v>23</v>
      </c>
      <c r="K160" s="30">
        <f>D160+G160-I160</f>
        <v>-41903</v>
      </c>
      <c r="L160" s="60">
        <f>SUM(L28:L159)</f>
        <v>0</v>
      </c>
      <c r="M160" s="61">
        <f>SUM(M28:M159)</f>
        <v>0</v>
      </c>
    </row>
    <row r="161" spans="2:13">
      <c r="B161" s="7"/>
      <c r="C161" s="8"/>
      <c r="D161" s="10"/>
      <c r="E161" s="10"/>
      <c r="F161" s="9"/>
      <c r="G161" s="53"/>
      <c r="H161" s="53"/>
      <c r="I161" s="48"/>
      <c r="J161" s="34"/>
      <c r="K161" s="7"/>
      <c r="L161" s="1"/>
      <c r="M161" s="1"/>
    </row>
    <row r="162" spans="2:13">
      <c r="B162" s="7"/>
      <c r="C162" s="8"/>
      <c r="D162" s="10"/>
      <c r="E162" s="10"/>
      <c r="F162" s="9"/>
      <c r="G162" s="53"/>
      <c r="H162" s="53"/>
      <c r="I162" s="48"/>
      <c r="J162" s="34"/>
      <c r="K162" s="7"/>
      <c r="L162" s="1"/>
      <c r="M162" s="1"/>
    </row>
    <row r="163" spans="2:13">
      <c r="B163" s="7"/>
      <c r="C163" s="8"/>
      <c r="D163" s="10"/>
      <c r="E163" s="10"/>
      <c r="F163" s="9"/>
      <c r="G163" s="53"/>
      <c r="H163" s="53"/>
      <c r="I163" s="48"/>
      <c r="J163" s="34"/>
      <c r="K163" s="7"/>
      <c r="L163" s="1"/>
      <c r="M163" s="1"/>
    </row>
    <row r="164" spans="2:13">
      <c r="B164" s="7"/>
      <c r="C164" s="8"/>
      <c r="D164" s="10"/>
      <c r="E164" s="10"/>
      <c r="F164" s="9"/>
      <c r="G164" s="53"/>
      <c r="H164" s="53"/>
      <c r="I164" s="48"/>
      <c r="J164" s="34"/>
      <c r="K164" s="7"/>
      <c r="L164" s="1"/>
      <c r="M164" s="1"/>
    </row>
    <row r="165" spans="2:13">
      <c r="B165" s="7"/>
      <c r="C165" s="8"/>
      <c r="D165" s="10"/>
      <c r="E165" s="10"/>
      <c r="F165" s="9"/>
      <c r="G165" s="53"/>
      <c r="H165" s="53"/>
      <c r="I165" s="48"/>
      <c r="J165" s="34"/>
      <c r="K165" s="7"/>
      <c r="L165" s="1"/>
      <c r="M165" s="1"/>
    </row>
    <row r="166" spans="2:13">
      <c r="B166" s="7"/>
      <c r="C166" s="8"/>
      <c r="D166" s="10"/>
      <c r="E166" s="10"/>
      <c r="F166" s="9"/>
      <c r="G166" s="53"/>
      <c r="H166" s="53"/>
      <c r="I166" s="48"/>
      <c r="J166" s="34"/>
      <c r="K166" s="7"/>
      <c r="L166" s="1"/>
      <c r="M166" s="1"/>
    </row>
    <row r="167" spans="2:13">
      <c r="B167" s="7"/>
      <c r="C167" s="8"/>
      <c r="D167" s="10"/>
      <c r="E167" s="10"/>
      <c r="F167" s="9"/>
      <c r="G167" s="53"/>
      <c r="H167" s="53"/>
      <c r="I167" s="48"/>
      <c r="J167" s="34"/>
      <c r="K167" s="7"/>
      <c r="L167" s="1"/>
      <c r="M167" s="1"/>
    </row>
    <row r="168" spans="2:13">
      <c r="B168" s="7"/>
      <c r="C168" s="8"/>
      <c r="D168" s="10"/>
      <c r="E168" s="10"/>
      <c r="F168" s="9"/>
      <c r="G168" s="53"/>
      <c r="H168" s="53"/>
      <c r="I168" s="48"/>
      <c r="J168" s="34"/>
      <c r="K168" s="7"/>
      <c r="L168" s="1"/>
      <c r="M168" s="1"/>
    </row>
    <row r="169" spans="2:13">
      <c r="B169" s="7"/>
      <c r="C169" s="8"/>
      <c r="D169" s="10"/>
      <c r="E169" s="10"/>
      <c r="F169" s="9"/>
      <c r="G169" s="53"/>
      <c r="H169" s="53"/>
      <c r="I169" s="48"/>
      <c r="J169" s="34"/>
      <c r="K169" s="7"/>
      <c r="L169" s="1"/>
      <c r="M169" s="1"/>
    </row>
    <row r="170" spans="2:13">
      <c r="B170" s="7"/>
      <c r="C170" s="8"/>
      <c r="D170" s="10"/>
      <c r="E170" s="10"/>
      <c r="F170" s="9"/>
      <c r="G170" s="53"/>
      <c r="H170" s="53"/>
      <c r="I170" s="48"/>
      <c r="J170" s="34"/>
      <c r="K170" s="7"/>
      <c r="L170" s="1"/>
      <c r="M170" s="1"/>
    </row>
    <row r="171" spans="2:13">
      <c r="B171" s="7"/>
      <c r="C171" s="8"/>
      <c r="D171" s="10"/>
      <c r="E171" s="10"/>
      <c r="F171" s="9"/>
      <c r="G171" s="53"/>
      <c r="H171" s="53"/>
      <c r="I171" s="48"/>
      <c r="J171" s="34"/>
      <c r="K171" s="7"/>
      <c r="L171" s="1"/>
      <c r="M171" s="1"/>
    </row>
    <row r="172" spans="2:13">
      <c r="B172" s="7"/>
      <c r="C172" s="8"/>
      <c r="D172" s="10"/>
      <c r="E172" s="10"/>
      <c r="F172" s="9"/>
      <c r="G172" s="53"/>
      <c r="H172" s="53"/>
      <c r="I172" s="48"/>
      <c r="J172" s="34"/>
      <c r="K172" s="7"/>
      <c r="L172" s="1"/>
      <c r="M172" s="1"/>
    </row>
    <row r="173" spans="2:13">
      <c r="B173" s="7"/>
      <c r="C173" s="8"/>
      <c r="D173" s="10"/>
      <c r="E173" s="10"/>
      <c r="F173" s="9"/>
      <c r="G173" s="53"/>
      <c r="H173" s="53"/>
      <c r="I173" s="48"/>
      <c r="J173" s="34"/>
      <c r="K173" s="7"/>
      <c r="L173" s="1"/>
      <c r="M173" s="1"/>
    </row>
    <row r="174" spans="2:13">
      <c r="B174" s="7"/>
      <c r="C174" s="8"/>
      <c r="D174" s="10"/>
      <c r="E174" s="10"/>
      <c r="F174" s="9"/>
      <c r="G174" s="53"/>
      <c r="H174" s="53"/>
      <c r="I174" s="48"/>
      <c r="J174" s="34"/>
      <c r="K174" s="7"/>
      <c r="L174" s="1"/>
      <c r="M174" s="1"/>
    </row>
    <row r="175" spans="2:13">
      <c r="B175" s="7"/>
      <c r="C175" s="8"/>
      <c r="D175" s="10"/>
      <c r="E175" s="10"/>
      <c r="F175" s="9"/>
      <c r="G175" s="53"/>
      <c r="H175" s="53"/>
      <c r="I175" s="48"/>
      <c r="J175" s="34"/>
      <c r="K175" s="7"/>
      <c r="L175" s="1"/>
      <c r="M175" s="1"/>
    </row>
    <row r="176" spans="2:13">
      <c r="B176" s="7"/>
      <c r="C176" s="8"/>
      <c r="D176" s="10"/>
      <c r="E176" s="10"/>
      <c r="F176" s="9"/>
      <c r="G176" s="53"/>
      <c r="H176" s="53"/>
      <c r="I176" s="48"/>
      <c r="J176" s="34"/>
      <c r="K176" s="7"/>
      <c r="L176" s="1"/>
      <c r="M176" s="1"/>
    </row>
    <row r="177" spans="2:13">
      <c r="B177" s="7"/>
      <c r="C177" s="8"/>
      <c r="D177" s="10"/>
      <c r="E177" s="10"/>
      <c r="F177" s="9"/>
      <c r="G177" s="53"/>
      <c r="H177" s="53"/>
      <c r="I177" s="48"/>
      <c r="J177" s="34"/>
      <c r="K177" s="7"/>
      <c r="L177" s="1"/>
      <c r="M177" s="1"/>
    </row>
    <row r="178" spans="2:13">
      <c r="B178" s="7"/>
      <c r="C178" s="8"/>
      <c r="D178" s="10"/>
      <c r="E178" s="10"/>
      <c r="F178" s="9"/>
      <c r="G178" s="53"/>
      <c r="H178" s="53"/>
      <c r="I178" s="48"/>
      <c r="J178" s="34"/>
      <c r="K178" s="7"/>
      <c r="L178" s="1"/>
      <c r="M178" s="1"/>
    </row>
    <row r="179" spans="2:13">
      <c r="B179" s="7"/>
      <c r="C179" s="8"/>
      <c r="D179" s="10"/>
      <c r="E179" s="10"/>
      <c r="F179" s="9"/>
      <c r="G179" s="53"/>
      <c r="H179" s="53"/>
      <c r="I179" s="48"/>
      <c r="J179" s="34"/>
      <c r="K179" s="7"/>
      <c r="L179" s="1"/>
      <c r="M179" s="1"/>
    </row>
    <row r="180" spans="2:13">
      <c r="B180" s="9"/>
      <c r="C180" s="9"/>
      <c r="D180" s="10"/>
      <c r="E180" s="10"/>
      <c r="F180" s="9"/>
      <c r="G180" s="53"/>
      <c r="H180" s="53"/>
      <c r="I180" s="48"/>
      <c r="J180" s="35"/>
      <c r="K180" s="9"/>
      <c r="L180" s="1"/>
      <c r="M180" s="1"/>
    </row>
    <row r="181" spans="2:13">
      <c r="B181" s="9"/>
      <c r="C181" s="9"/>
      <c r="D181" s="10"/>
      <c r="E181" s="9"/>
      <c r="F181" s="9"/>
      <c r="G181" s="53"/>
      <c r="H181" s="53"/>
      <c r="I181" s="48"/>
      <c r="J181" s="36"/>
      <c r="K181" s="9"/>
      <c r="L181" s="1"/>
      <c r="M181" s="1"/>
    </row>
    <row r="182" spans="2:13">
      <c r="B182" s="7"/>
      <c r="C182" s="7"/>
      <c r="D182" s="9"/>
      <c r="E182" s="10"/>
      <c r="F182" s="9"/>
      <c r="G182" s="53"/>
      <c r="H182" s="53"/>
      <c r="I182" s="48"/>
      <c r="J182" s="37"/>
      <c r="K182" s="7"/>
      <c r="L182" s="1"/>
      <c r="M182" s="1"/>
    </row>
    <row r="183" spans="2:13">
      <c r="B183" s="7"/>
      <c r="C183" s="7"/>
      <c r="D183" s="9"/>
      <c r="E183" s="10"/>
      <c r="F183" s="9"/>
      <c r="G183" s="53"/>
      <c r="H183" s="53"/>
      <c r="I183" s="48"/>
      <c r="J183" s="37"/>
      <c r="K183" s="7"/>
      <c r="L183" s="1"/>
      <c r="M183" s="1"/>
    </row>
    <row r="184" spans="2:13">
      <c r="B184" s="1"/>
      <c r="C184" s="1"/>
      <c r="D184" s="39"/>
      <c r="E184" s="39"/>
      <c r="F184" s="1"/>
      <c r="G184" s="21"/>
      <c r="H184" s="21"/>
      <c r="I184" s="49"/>
      <c r="J184" s="38"/>
      <c r="K184" s="1"/>
      <c r="L184" s="1"/>
      <c r="M184" s="1"/>
    </row>
    <row r="185" spans="2:13">
      <c r="B185" s="1"/>
      <c r="C185" s="1"/>
      <c r="D185" s="39"/>
      <c r="E185" s="39"/>
      <c r="F185" s="1"/>
      <c r="G185" s="21"/>
      <c r="H185" s="21"/>
      <c r="I185" s="49"/>
      <c r="J185" s="38"/>
      <c r="K185" s="1"/>
      <c r="L185" s="1"/>
      <c r="M185" s="1"/>
    </row>
  </sheetData>
  <mergeCells count="15">
    <mergeCell ref="M26:M27"/>
    <mergeCell ref="B1:H1"/>
    <mergeCell ref="B25:C25"/>
    <mergeCell ref="D25:D27"/>
    <mergeCell ref="E25:E27"/>
    <mergeCell ref="F25:M25"/>
    <mergeCell ref="B26:B27"/>
    <mergeCell ref="C26:C27"/>
    <mergeCell ref="F26:F27"/>
    <mergeCell ref="G26:G27"/>
    <mergeCell ref="H26:H27"/>
    <mergeCell ref="I26:I27"/>
    <mergeCell ref="J26:J27"/>
    <mergeCell ref="K26:K27"/>
    <mergeCell ref="L26:L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2"/>
  <sheetViews>
    <sheetView topLeftCell="A4" workbookViewId="0">
      <selection activeCell="D19" sqref="D19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405</v>
      </c>
      <c r="C1" s="113"/>
      <c r="D1" s="113"/>
      <c r="E1" s="113"/>
      <c r="F1" s="113"/>
      <c r="G1" s="113"/>
      <c r="H1" s="113"/>
    </row>
    <row r="2" spans="2:13">
      <c r="C2" s="1"/>
      <c r="D2" s="39"/>
      <c r="G2"/>
      <c r="H2"/>
      <c r="I2"/>
      <c r="J2"/>
    </row>
    <row r="3" spans="2:13" ht="31.5">
      <c r="C3" s="1"/>
      <c r="D3" s="15"/>
      <c r="G3"/>
      <c r="H3"/>
      <c r="I3"/>
      <c r="J3"/>
    </row>
    <row r="4" spans="2:13" ht="17.25" thickBot="1">
      <c r="F4" s="4"/>
    </row>
    <row r="5" spans="2:13">
      <c r="B5" s="123" t="s">
        <v>29</v>
      </c>
      <c r="C5" s="124"/>
      <c r="D5" s="117" t="s">
        <v>24</v>
      </c>
      <c r="E5" s="117" t="s">
        <v>12</v>
      </c>
      <c r="F5" s="110" t="s">
        <v>30</v>
      </c>
      <c r="G5" s="111"/>
      <c r="H5" s="111"/>
      <c r="I5" s="111"/>
      <c r="J5" s="111"/>
      <c r="K5" s="111"/>
      <c r="L5" s="111"/>
      <c r="M5" s="112"/>
    </row>
    <row r="6" spans="2:13">
      <c r="B6" s="114" t="s">
        <v>26</v>
      </c>
      <c r="C6" s="115" t="s">
        <v>25</v>
      </c>
      <c r="D6" s="116"/>
      <c r="E6" s="116"/>
      <c r="F6" s="116" t="s">
        <v>13</v>
      </c>
      <c r="G6" s="118" t="s">
        <v>14</v>
      </c>
      <c r="H6" s="118" t="s">
        <v>15</v>
      </c>
      <c r="I6" s="119" t="s">
        <v>16</v>
      </c>
      <c r="J6" s="121" t="s">
        <v>20</v>
      </c>
      <c r="K6" s="116" t="s">
        <v>17</v>
      </c>
      <c r="L6" s="108" t="s">
        <v>27</v>
      </c>
      <c r="M6" s="109" t="s">
        <v>28</v>
      </c>
    </row>
    <row r="7" spans="2:13">
      <c r="B7" s="114"/>
      <c r="C7" s="115"/>
      <c r="D7" s="116"/>
      <c r="E7" s="116"/>
      <c r="F7" s="116"/>
      <c r="G7" s="118"/>
      <c r="H7" s="118"/>
      <c r="I7" s="120"/>
      <c r="J7" s="122"/>
      <c r="K7" s="116"/>
      <c r="L7" s="108"/>
      <c r="M7" s="109"/>
    </row>
    <row r="8" spans="2:13">
      <c r="B8" s="12"/>
      <c r="C8" s="14"/>
      <c r="D8" s="14" t="s">
        <v>31</v>
      </c>
      <c r="E8" s="74">
        <v>42429</v>
      </c>
      <c r="F8" s="14"/>
      <c r="G8" s="56">
        <v>1365000</v>
      </c>
      <c r="H8" s="11">
        <v>1</v>
      </c>
      <c r="I8" s="56">
        <f>G8*H8</f>
        <v>1365000</v>
      </c>
      <c r="J8" s="32"/>
      <c r="K8" s="14"/>
      <c r="L8" s="58"/>
      <c r="M8" s="59"/>
    </row>
    <row r="9" spans="2:13">
      <c r="B9" s="12"/>
      <c r="C9" s="14"/>
      <c r="D9" s="14" t="s">
        <v>37</v>
      </c>
      <c r="E9" s="74">
        <v>42431</v>
      </c>
      <c r="F9" s="13" t="s">
        <v>33</v>
      </c>
      <c r="G9" s="55">
        <v>30000</v>
      </c>
      <c r="H9" s="57">
        <v>1</v>
      </c>
      <c r="I9" s="55">
        <f t="shared" ref="I9:I16" si="0">G9*H9</f>
        <v>30000</v>
      </c>
      <c r="J9" s="45"/>
      <c r="K9" s="14"/>
      <c r="L9" s="58"/>
      <c r="M9" s="59"/>
    </row>
    <row r="10" spans="2:13" ht="16.5" customHeight="1">
      <c r="B10" s="12"/>
      <c r="C10" s="14"/>
      <c r="D10" s="14"/>
      <c r="E10" s="74">
        <v>42432</v>
      </c>
      <c r="F10" s="13" t="s">
        <v>38</v>
      </c>
      <c r="G10" s="55">
        <v>3000</v>
      </c>
      <c r="H10" s="57">
        <v>1</v>
      </c>
      <c r="I10" s="55">
        <f t="shared" si="0"/>
        <v>3000</v>
      </c>
      <c r="J10" s="45"/>
      <c r="K10" s="14"/>
      <c r="L10" s="58"/>
      <c r="M10" s="59"/>
    </row>
    <row r="11" spans="2:13">
      <c r="B11" s="12"/>
      <c r="C11" s="14"/>
      <c r="D11" s="14" t="s">
        <v>398</v>
      </c>
      <c r="E11" s="74">
        <v>42433</v>
      </c>
      <c r="F11" s="13"/>
      <c r="G11" s="55">
        <v>1956900</v>
      </c>
      <c r="H11" s="57">
        <v>1</v>
      </c>
      <c r="I11" s="55">
        <f t="shared" si="0"/>
        <v>1956900</v>
      </c>
      <c r="J11" s="45"/>
      <c r="K11" s="75"/>
      <c r="L11" s="58"/>
      <c r="M11" s="59"/>
    </row>
    <row r="12" spans="2:13">
      <c r="B12" s="12"/>
      <c r="C12" s="14"/>
      <c r="D12" s="14" t="s">
        <v>34</v>
      </c>
      <c r="E12" s="74">
        <v>42435</v>
      </c>
      <c r="F12" s="13" t="s">
        <v>34</v>
      </c>
      <c r="G12" s="55">
        <v>45000</v>
      </c>
      <c r="H12" s="57">
        <v>93</v>
      </c>
      <c r="I12" s="55">
        <f t="shared" si="0"/>
        <v>4185000</v>
      </c>
      <c r="J12" s="45"/>
      <c r="K12" s="14" t="s">
        <v>394</v>
      </c>
      <c r="L12" s="58" t="s">
        <v>395</v>
      </c>
      <c r="M12" s="59"/>
    </row>
    <row r="13" spans="2:13">
      <c r="B13" s="12"/>
      <c r="C13" s="14"/>
      <c r="D13" s="14"/>
      <c r="E13" s="74">
        <v>42437</v>
      </c>
      <c r="F13" s="13" t="s">
        <v>39</v>
      </c>
      <c r="G13" s="55">
        <v>6000</v>
      </c>
      <c r="H13" s="57">
        <v>1</v>
      </c>
      <c r="I13" s="55">
        <f t="shared" si="0"/>
        <v>6000</v>
      </c>
      <c r="J13" s="45"/>
      <c r="K13" s="14"/>
      <c r="L13" s="58"/>
      <c r="M13" s="59"/>
    </row>
    <row r="14" spans="2:13">
      <c r="B14" s="12"/>
      <c r="C14" s="14"/>
      <c r="D14" s="14"/>
      <c r="E14" s="74">
        <v>42440</v>
      </c>
      <c r="F14" s="13" t="s">
        <v>39</v>
      </c>
      <c r="G14" s="55">
        <v>6500</v>
      </c>
      <c r="H14" s="57">
        <v>1</v>
      </c>
      <c r="I14" s="55">
        <f t="shared" si="0"/>
        <v>6500</v>
      </c>
      <c r="J14" s="45"/>
      <c r="K14" s="14"/>
      <c r="L14" s="58"/>
      <c r="M14" s="59"/>
    </row>
    <row r="15" spans="2:13">
      <c r="B15" s="12"/>
      <c r="C15" s="14"/>
      <c r="D15" s="14" t="s">
        <v>40</v>
      </c>
      <c r="E15" s="74">
        <v>42446</v>
      </c>
      <c r="F15" s="13"/>
      <c r="G15" s="55">
        <v>5743880</v>
      </c>
      <c r="H15" s="57">
        <v>1</v>
      </c>
      <c r="I15" s="55">
        <f t="shared" si="0"/>
        <v>5743880</v>
      </c>
      <c r="J15" s="45"/>
      <c r="K15" s="75"/>
      <c r="L15" s="58"/>
      <c r="M15" s="59"/>
    </row>
    <row r="16" spans="2:13">
      <c r="B16" s="12"/>
      <c r="C16" s="14"/>
      <c r="D16" s="14" t="s">
        <v>35</v>
      </c>
      <c r="E16" s="74">
        <v>42451</v>
      </c>
      <c r="F16" s="13"/>
      <c r="G16" s="56">
        <v>494200</v>
      </c>
      <c r="H16" s="11">
        <v>1</v>
      </c>
      <c r="I16" s="55">
        <f t="shared" si="0"/>
        <v>494200</v>
      </c>
      <c r="J16" s="33"/>
      <c r="K16" s="14"/>
      <c r="L16" s="58"/>
      <c r="M16" s="59"/>
    </row>
    <row r="17" spans="2:13" ht="17.25" thickBot="1">
      <c r="B17" s="43" t="s">
        <v>21</v>
      </c>
      <c r="C17" s="41" t="s">
        <v>18</v>
      </c>
      <c r="D17" s="5" t="e">
        <f>SUM(#REF!)</f>
        <v>#REF!</v>
      </c>
      <c r="E17" s="6"/>
      <c r="F17" s="42" t="s">
        <v>22</v>
      </c>
      <c r="G17" s="52" t="e">
        <f>#REF!</f>
        <v>#REF!</v>
      </c>
      <c r="H17" s="54" t="s">
        <v>19</v>
      </c>
      <c r="I17" s="30">
        <f>SUM(I8:I16)</f>
        <v>13790480</v>
      </c>
      <c r="J17" s="40" t="s">
        <v>23</v>
      </c>
      <c r="K17" s="30" t="e">
        <f>D17+G17-I17</f>
        <v>#REF!</v>
      </c>
      <c r="L17" s="60">
        <f>SUM(L8:L16)</f>
        <v>0</v>
      </c>
      <c r="M17" s="61">
        <f>SUM(M8:M16)</f>
        <v>0</v>
      </c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7"/>
      <c r="C29" s="8"/>
      <c r="D29" s="10"/>
      <c r="E29" s="10"/>
      <c r="F29" s="9"/>
      <c r="G29" s="53"/>
      <c r="H29" s="53"/>
      <c r="I29" s="48"/>
      <c r="J29" s="34"/>
      <c r="K29" s="7"/>
      <c r="L29" s="1"/>
      <c r="M29" s="1"/>
    </row>
    <row r="30" spans="2:13">
      <c r="B30" s="7"/>
      <c r="C30" s="8"/>
      <c r="D30" s="10"/>
      <c r="E30" s="10"/>
      <c r="F30" s="9"/>
      <c r="G30" s="53"/>
      <c r="H30" s="53"/>
      <c r="I30" s="48"/>
      <c r="J30" s="34"/>
      <c r="K30" s="7"/>
      <c r="L30" s="1"/>
      <c r="M30" s="1"/>
    </row>
    <row r="31" spans="2:13">
      <c r="B31" s="7"/>
      <c r="C31" s="8"/>
      <c r="D31" s="10"/>
      <c r="E31" s="10"/>
      <c r="F31" s="9"/>
      <c r="G31" s="53"/>
      <c r="H31" s="53"/>
      <c r="I31" s="48"/>
      <c r="J31" s="34"/>
      <c r="K31" s="7"/>
      <c r="L31" s="1"/>
      <c r="M31" s="1"/>
    </row>
    <row r="32" spans="2:13">
      <c r="B32" s="7"/>
      <c r="C32" s="8"/>
      <c r="D32" s="10"/>
      <c r="E32" s="10"/>
      <c r="F32" s="9"/>
      <c r="G32" s="53"/>
      <c r="H32" s="53"/>
      <c r="I32" s="48"/>
      <c r="J32" s="34"/>
      <c r="K32" s="7"/>
      <c r="L32" s="1"/>
      <c r="M32" s="1"/>
    </row>
    <row r="33" spans="2:13">
      <c r="B33" s="7"/>
      <c r="C33" s="8"/>
      <c r="D33" s="10"/>
      <c r="E33" s="10"/>
      <c r="F33" s="9"/>
      <c r="G33" s="53"/>
      <c r="H33" s="53"/>
      <c r="I33" s="48"/>
      <c r="J33" s="34"/>
      <c r="K33" s="7"/>
      <c r="L33" s="1"/>
      <c r="M33" s="1"/>
    </row>
    <row r="34" spans="2:13">
      <c r="B34" s="7"/>
      <c r="C34" s="8"/>
      <c r="D34" s="10"/>
      <c r="E34" s="10"/>
      <c r="F34" s="9"/>
      <c r="G34" s="53"/>
      <c r="H34" s="53"/>
      <c r="I34" s="48"/>
      <c r="J34" s="34"/>
      <c r="K34" s="7"/>
      <c r="L34" s="1"/>
      <c r="M34" s="1"/>
    </row>
    <row r="35" spans="2:13">
      <c r="B35" s="7"/>
      <c r="C35" s="8"/>
      <c r="D35" s="10"/>
      <c r="E35" s="10"/>
      <c r="F35" s="9"/>
      <c r="G35" s="53"/>
      <c r="H35" s="53"/>
      <c r="I35" s="48"/>
      <c r="J35" s="34"/>
      <c r="K35" s="7"/>
      <c r="L35" s="1"/>
      <c r="M35" s="1"/>
    </row>
    <row r="36" spans="2:13">
      <c r="B36" s="7"/>
      <c r="C36" s="8"/>
      <c r="D36" s="10"/>
      <c r="E36" s="10"/>
      <c r="F36" s="9"/>
      <c r="G36" s="53"/>
      <c r="H36" s="53"/>
      <c r="I36" s="48"/>
      <c r="J36" s="34"/>
      <c r="K36" s="7"/>
      <c r="L36" s="1"/>
      <c r="M36" s="1"/>
    </row>
    <row r="37" spans="2:13">
      <c r="B37" s="9"/>
      <c r="C37" s="9"/>
      <c r="D37" s="10"/>
      <c r="E37" s="10"/>
      <c r="F37" s="9"/>
      <c r="G37" s="53"/>
      <c r="H37" s="53"/>
      <c r="I37" s="48"/>
      <c r="J37" s="35"/>
      <c r="K37" s="9"/>
      <c r="L37" s="1"/>
      <c r="M37" s="1"/>
    </row>
    <row r="38" spans="2:13">
      <c r="B38" s="9"/>
      <c r="C38" s="9"/>
      <c r="D38" s="10"/>
      <c r="E38" s="9"/>
      <c r="F38" s="9"/>
      <c r="G38" s="53"/>
      <c r="H38" s="53"/>
      <c r="I38" s="48"/>
      <c r="J38" s="36"/>
      <c r="K38" s="9"/>
      <c r="L38" s="1"/>
      <c r="M38" s="1"/>
    </row>
    <row r="39" spans="2:13">
      <c r="B39" s="7"/>
      <c r="C39" s="7"/>
      <c r="D39" s="9"/>
      <c r="E39" s="10"/>
      <c r="F39" s="9"/>
      <c r="G39" s="53"/>
      <c r="H39" s="53"/>
      <c r="I39" s="48"/>
      <c r="J39" s="37"/>
      <c r="K39" s="7"/>
      <c r="L39" s="1"/>
      <c r="M39" s="1"/>
    </row>
    <row r="40" spans="2:13">
      <c r="B40" s="7"/>
      <c r="C40" s="7"/>
      <c r="D40" s="9"/>
      <c r="E40" s="10"/>
      <c r="F40" s="9"/>
      <c r="G40" s="53"/>
      <c r="H40" s="53"/>
      <c r="I40" s="48"/>
      <c r="J40" s="37"/>
      <c r="K40" s="7"/>
      <c r="L40" s="1"/>
      <c r="M40" s="1"/>
    </row>
    <row r="41" spans="2:13">
      <c r="B41" s="1"/>
      <c r="C41" s="1"/>
      <c r="D41" s="39"/>
      <c r="E41" s="39"/>
      <c r="F41" s="1"/>
      <c r="G41" s="21"/>
      <c r="H41" s="21"/>
      <c r="I41" s="49"/>
      <c r="J41" s="38"/>
      <c r="K41" s="1"/>
      <c r="L41" s="1"/>
      <c r="M41" s="1"/>
    </row>
    <row r="42" spans="2:13">
      <c r="B42" s="1"/>
      <c r="C42" s="1"/>
      <c r="D42" s="39"/>
      <c r="E42" s="39"/>
      <c r="F42" s="1"/>
      <c r="G42" s="21"/>
      <c r="H42" s="21"/>
      <c r="I42" s="49"/>
      <c r="J42" s="38"/>
      <c r="K42" s="1"/>
      <c r="L42" s="1"/>
      <c r="M42" s="1"/>
    </row>
  </sheetData>
  <mergeCells count="15">
    <mergeCell ref="B1:H1"/>
    <mergeCell ref="B5:C5"/>
    <mergeCell ref="D5:D7"/>
    <mergeCell ref="E5:E7"/>
    <mergeCell ref="F5:M5"/>
    <mergeCell ref="B6:B7"/>
    <mergeCell ref="C6:C7"/>
    <mergeCell ref="F6:F7"/>
    <mergeCell ref="G6:G7"/>
    <mergeCell ref="H6:H7"/>
    <mergeCell ref="I6:I7"/>
    <mergeCell ref="J6:J7"/>
    <mergeCell ref="K6:K7"/>
    <mergeCell ref="L6:L7"/>
    <mergeCell ref="M6:M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5"/>
  <sheetViews>
    <sheetView workbookViewId="0">
      <selection activeCell="K10" sqref="K10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404</v>
      </c>
      <c r="C1" s="113"/>
      <c r="D1" s="113"/>
      <c r="E1" s="113"/>
      <c r="F1" s="113"/>
      <c r="G1" s="113"/>
      <c r="H1" s="113"/>
    </row>
    <row r="2" spans="2:13" ht="31.5">
      <c r="C2" s="1"/>
      <c r="D2" s="15"/>
      <c r="G2"/>
      <c r="H2"/>
      <c r="I2"/>
      <c r="J2"/>
    </row>
    <row r="3" spans="2:13" ht="17.25" thickBot="1">
      <c r="F3" s="4"/>
    </row>
    <row r="4" spans="2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2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2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2:13">
      <c r="B7" s="12"/>
      <c r="C7" s="14"/>
      <c r="D7" s="14"/>
      <c r="E7" s="74">
        <v>42461</v>
      </c>
      <c r="F7" s="13" t="s">
        <v>41</v>
      </c>
      <c r="G7" s="56">
        <v>1000</v>
      </c>
      <c r="H7" s="11">
        <v>1</v>
      </c>
      <c r="I7" s="55">
        <f>G7*H7</f>
        <v>1000</v>
      </c>
      <c r="J7" s="33"/>
      <c r="K7" s="14"/>
      <c r="L7" s="58"/>
      <c r="M7" s="59"/>
    </row>
    <row r="8" spans="2:13">
      <c r="B8" s="12"/>
      <c r="C8" s="14"/>
      <c r="D8" s="14"/>
      <c r="E8" s="74">
        <v>42485</v>
      </c>
      <c r="F8" s="13" t="s">
        <v>42</v>
      </c>
      <c r="G8" s="56">
        <v>29000</v>
      </c>
      <c r="H8" s="11">
        <v>1</v>
      </c>
      <c r="I8" s="55">
        <f>G8*H8</f>
        <v>29000</v>
      </c>
      <c r="J8" s="33"/>
      <c r="K8" s="14"/>
      <c r="L8" s="58"/>
      <c r="M8" s="59"/>
    </row>
    <row r="9" spans="2:13">
      <c r="B9" s="12"/>
      <c r="C9" s="14"/>
      <c r="D9" s="14"/>
      <c r="E9" s="13" t="s">
        <v>389</v>
      </c>
      <c r="F9" s="13" t="s">
        <v>390</v>
      </c>
      <c r="G9" s="56">
        <v>70000</v>
      </c>
      <c r="H9" s="11">
        <v>1</v>
      </c>
      <c r="I9" s="55">
        <f>G9*H9</f>
        <v>70000</v>
      </c>
      <c r="J9" s="33"/>
      <c r="K9" s="14"/>
      <c r="L9" s="58"/>
      <c r="M9" s="59"/>
    </row>
    <row r="10" spans="2:13" ht="17.25" thickBot="1">
      <c r="B10" s="43" t="s">
        <v>402</v>
      </c>
      <c r="C10" s="41" t="s">
        <v>18</v>
      </c>
      <c r="D10" s="5">
        <v>0</v>
      </c>
      <c r="E10" s="6"/>
      <c r="F10" s="42" t="s">
        <v>22</v>
      </c>
      <c r="G10" s="103">
        <v>5789027</v>
      </c>
      <c r="H10" s="54" t="s">
        <v>19</v>
      </c>
      <c r="I10" s="30">
        <f>SUM(I7:I9)</f>
        <v>100000</v>
      </c>
      <c r="J10" s="40" t="s">
        <v>23</v>
      </c>
      <c r="K10" s="30">
        <f>D10+G10-I10</f>
        <v>5689027</v>
      </c>
      <c r="L10" s="60">
        <f>SUM(L7:L9)</f>
        <v>0</v>
      </c>
      <c r="M10" s="61">
        <f>SUM(M7:M9)</f>
        <v>0</v>
      </c>
    </row>
    <row r="11" spans="2:13">
      <c r="B11" s="7"/>
      <c r="C11" s="8"/>
      <c r="D11" s="10"/>
      <c r="E11" s="10"/>
      <c r="F11" s="9"/>
      <c r="G11" s="53"/>
      <c r="H11" s="53"/>
      <c r="I11" s="48"/>
      <c r="J11" s="34"/>
      <c r="K11" s="7"/>
      <c r="L11" s="1"/>
      <c r="M11" s="1"/>
    </row>
    <row r="12" spans="2:13">
      <c r="B12" s="7"/>
      <c r="C12" s="8"/>
      <c r="D12" s="10"/>
      <c r="E12" s="10"/>
      <c r="F12" s="9"/>
      <c r="G12" s="53"/>
      <c r="H12" s="53"/>
      <c r="I12" s="48"/>
      <c r="J12" s="34"/>
      <c r="K12" s="7"/>
      <c r="L12" s="1"/>
      <c r="M12" s="1"/>
    </row>
    <row r="13" spans="2:13">
      <c r="B13" s="7"/>
      <c r="C13" s="8"/>
      <c r="D13" s="10"/>
      <c r="E13" s="10"/>
      <c r="F13" s="9"/>
      <c r="G13" s="53"/>
      <c r="H13" s="53"/>
      <c r="I13" s="48"/>
      <c r="J13" s="34"/>
      <c r="K13" s="7"/>
      <c r="L13" s="1"/>
      <c r="M13" s="1"/>
    </row>
    <row r="14" spans="2:13">
      <c r="B14" s="7"/>
      <c r="C14" s="8"/>
      <c r="D14" s="10"/>
      <c r="E14" s="10"/>
      <c r="F14" s="9"/>
      <c r="G14" s="53"/>
      <c r="H14" s="53"/>
      <c r="I14" s="48"/>
      <c r="J14" s="34"/>
      <c r="K14" s="7"/>
      <c r="L14" s="1"/>
      <c r="M14" s="1"/>
    </row>
    <row r="15" spans="2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2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/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7"/>
      <c r="C29" s="8"/>
      <c r="D29" s="10"/>
      <c r="E29" s="10"/>
      <c r="F29" s="9"/>
      <c r="G29" s="53"/>
      <c r="H29" s="53"/>
      <c r="I29" s="48"/>
      <c r="J29" s="34"/>
      <c r="K29" s="7"/>
      <c r="L29" s="1"/>
      <c r="M29" s="1"/>
    </row>
    <row r="30" spans="2:13">
      <c r="B30" s="9"/>
      <c r="C30" s="9"/>
      <c r="D30" s="10"/>
      <c r="E30" s="10"/>
      <c r="F30" s="9"/>
      <c r="G30" s="53"/>
      <c r="H30" s="53"/>
      <c r="I30" s="48"/>
      <c r="J30" s="35"/>
      <c r="K30" s="9"/>
      <c r="L30" s="1"/>
      <c r="M30" s="1"/>
    </row>
    <row r="31" spans="2:13">
      <c r="B31" s="9"/>
      <c r="C31" s="9"/>
      <c r="D31" s="10"/>
      <c r="E31" s="9"/>
      <c r="F31" s="9"/>
      <c r="G31" s="53"/>
      <c r="H31" s="53"/>
      <c r="I31" s="48"/>
      <c r="J31" s="36"/>
      <c r="K31" s="9"/>
      <c r="L31" s="1"/>
      <c r="M31" s="1"/>
    </row>
    <row r="32" spans="2:13">
      <c r="B32" s="7"/>
      <c r="C32" s="7"/>
      <c r="D32" s="9"/>
      <c r="E32" s="10"/>
      <c r="F32" s="9"/>
      <c r="G32" s="53"/>
      <c r="H32" s="53"/>
      <c r="I32" s="48"/>
      <c r="J32" s="37"/>
      <c r="K32" s="7"/>
      <c r="L32" s="1"/>
      <c r="M32" s="1"/>
    </row>
    <row r="33" spans="2:13">
      <c r="B33" s="7"/>
      <c r="C33" s="7"/>
      <c r="D33" s="9"/>
      <c r="E33" s="10"/>
      <c r="F33" s="9"/>
      <c r="G33" s="53"/>
      <c r="H33" s="53"/>
      <c r="I33" s="48"/>
      <c r="J33" s="37"/>
      <c r="K33" s="7"/>
      <c r="L33" s="1"/>
      <c r="M33" s="1"/>
    </row>
    <row r="34" spans="2:13">
      <c r="B34" s="1"/>
      <c r="C34" s="1"/>
      <c r="D34" s="39"/>
      <c r="E34" s="39"/>
      <c r="F34" s="1"/>
      <c r="G34" s="21"/>
      <c r="H34" s="21"/>
      <c r="I34" s="49"/>
      <c r="J34" s="38"/>
      <c r="K34" s="1"/>
      <c r="L34" s="1"/>
      <c r="M34" s="1"/>
    </row>
    <row r="35" spans="2:13">
      <c r="B35" s="1"/>
      <c r="C35" s="1"/>
      <c r="D35" s="39"/>
      <c r="E35" s="39"/>
      <c r="F35" s="1"/>
      <c r="G35" s="21"/>
      <c r="H35" s="21"/>
      <c r="I35" s="49"/>
      <c r="J35" s="38"/>
      <c r="K35" s="1"/>
      <c r="L35" s="1"/>
      <c r="M35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5"/>
  <sheetViews>
    <sheetView workbookViewId="0">
      <selection activeCell="B1" sqref="B1:H1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403</v>
      </c>
      <c r="C1" s="113"/>
      <c r="D1" s="113"/>
      <c r="E1" s="113"/>
      <c r="F1" s="113"/>
      <c r="G1" s="113"/>
      <c r="H1" s="113"/>
    </row>
    <row r="2" spans="2:13" ht="31.5">
      <c r="C2" s="1"/>
      <c r="D2" s="15"/>
      <c r="G2"/>
      <c r="H2"/>
      <c r="I2"/>
      <c r="J2"/>
    </row>
    <row r="3" spans="2:13" ht="17.25" thickBot="1">
      <c r="F3" s="4"/>
    </row>
    <row r="4" spans="2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2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2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2:13">
      <c r="B7" s="12"/>
      <c r="C7" s="14"/>
      <c r="D7" s="14" t="s">
        <v>275</v>
      </c>
      <c r="E7" s="74" t="s">
        <v>332</v>
      </c>
      <c r="F7" s="13"/>
      <c r="G7" s="55">
        <v>761740</v>
      </c>
      <c r="H7" s="11">
        <v>1</v>
      </c>
      <c r="I7" s="55">
        <f>G7*H7</f>
        <v>761740</v>
      </c>
      <c r="J7" s="33"/>
      <c r="K7" s="14"/>
      <c r="L7" s="58"/>
      <c r="M7" s="59"/>
    </row>
    <row r="8" spans="2:13">
      <c r="B8" s="12"/>
      <c r="C8" s="14"/>
      <c r="D8" s="96" t="s">
        <v>350</v>
      </c>
      <c r="E8" s="97" t="s">
        <v>351</v>
      </c>
      <c r="F8" s="97" t="s">
        <v>352</v>
      </c>
      <c r="G8" s="98">
        <v>23900</v>
      </c>
      <c r="H8" s="99">
        <v>1</v>
      </c>
      <c r="I8" s="100">
        <v>23900</v>
      </c>
      <c r="J8" s="33"/>
      <c r="K8" s="14"/>
      <c r="L8" s="58"/>
      <c r="M8" s="59"/>
    </row>
    <row r="9" spans="2:13">
      <c r="B9" s="12"/>
      <c r="C9" s="14"/>
      <c r="D9" s="96" t="s">
        <v>354</v>
      </c>
      <c r="E9" s="97" t="s">
        <v>355</v>
      </c>
      <c r="F9" s="97" t="s">
        <v>356</v>
      </c>
      <c r="G9" s="98">
        <v>582000</v>
      </c>
      <c r="H9" s="99">
        <v>1</v>
      </c>
      <c r="I9" s="100">
        <v>582000</v>
      </c>
      <c r="J9" s="33"/>
      <c r="K9" s="14"/>
      <c r="L9" s="58"/>
      <c r="M9" s="59"/>
    </row>
    <row r="10" spans="2:13" ht="17.25" thickBot="1">
      <c r="B10" s="43" t="s">
        <v>21</v>
      </c>
      <c r="C10" s="41" t="s">
        <v>18</v>
      </c>
      <c r="D10" s="5"/>
      <c r="E10" s="6"/>
      <c r="F10" s="42" t="s">
        <v>22</v>
      </c>
      <c r="G10" s="52">
        <v>5689027</v>
      </c>
      <c r="H10" s="54" t="s">
        <v>19</v>
      </c>
      <c r="I10" s="30">
        <f>SUM(I7:I9)</f>
        <v>1367640</v>
      </c>
      <c r="J10" s="40" t="s">
        <v>23</v>
      </c>
      <c r="K10" s="30">
        <f>D10+G10-I10</f>
        <v>4321387</v>
      </c>
      <c r="L10" s="60">
        <f>SUM(L7:L9)</f>
        <v>0</v>
      </c>
      <c r="M10" s="61">
        <f>SUM(M7:M9)</f>
        <v>0</v>
      </c>
    </row>
    <row r="11" spans="2:13">
      <c r="B11" s="7"/>
      <c r="C11" s="8"/>
      <c r="D11" s="10"/>
      <c r="E11" s="10"/>
      <c r="F11" s="9"/>
      <c r="G11" s="53"/>
      <c r="H11" s="53"/>
      <c r="I11" s="48"/>
      <c r="J11" s="34"/>
      <c r="K11" s="7"/>
      <c r="L11" s="1"/>
      <c r="M11" s="1"/>
    </row>
    <row r="12" spans="2:13">
      <c r="B12" s="7"/>
      <c r="C12" s="8"/>
      <c r="D12" s="10"/>
      <c r="E12" s="10"/>
      <c r="F12" s="9"/>
      <c r="G12" s="53"/>
      <c r="H12" s="53"/>
      <c r="I12" s="48"/>
      <c r="J12" s="34"/>
      <c r="K12" s="7"/>
      <c r="L12" s="1"/>
      <c r="M12" s="1"/>
    </row>
    <row r="13" spans="2:13">
      <c r="B13" s="7"/>
      <c r="C13" s="8"/>
      <c r="D13" s="10"/>
      <c r="E13" s="10"/>
      <c r="F13" s="9"/>
      <c r="G13" s="53"/>
      <c r="H13" s="53"/>
      <c r="I13" s="48"/>
      <c r="J13" s="34"/>
      <c r="K13" s="7"/>
      <c r="L13" s="1"/>
      <c r="M13" s="1"/>
    </row>
    <row r="14" spans="2:13">
      <c r="B14" s="7"/>
      <c r="C14" s="8"/>
      <c r="D14" s="10"/>
      <c r="E14" s="10"/>
      <c r="F14" s="9"/>
      <c r="G14" s="53"/>
      <c r="H14" s="53"/>
      <c r="I14" s="48"/>
      <c r="J14" s="34"/>
      <c r="K14" s="7"/>
      <c r="L14" s="1"/>
      <c r="M14" s="1"/>
    </row>
    <row r="15" spans="2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2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/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7"/>
      <c r="C29" s="8"/>
      <c r="D29" s="10"/>
      <c r="E29" s="10"/>
      <c r="F29" s="9"/>
      <c r="G29" s="53"/>
      <c r="H29" s="53"/>
      <c r="I29" s="48"/>
      <c r="J29" s="34"/>
      <c r="K29" s="7"/>
      <c r="L29" s="1"/>
      <c r="M29" s="1"/>
    </row>
    <row r="30" spans="2:13">
      <c r="B30" s="9"/>
      <c r="C30" s="9"/>
      <c r="D30" s="10"/>
      <c r="E30" s="10"/>
      <c r="F30" s="9"/>
      <c r="G30" s="53"/>
      <c r="H30" s="53"/>
      <c r="I30" s="48"/>
      <c r="J30" s="35"/>
      <c r="K30" s="9"/>
      <c r="L30" s="1"/>
      <c r="M30" s="1"/>
    </row>
    <row r="31" spans="2:13">
      <c r="B31" s="9"/>
      <c r="C31" s="9"/>
      <c r="D31" s="10"/>
      <c r="E31" s="9"/>
      <c r="F31" s="9"/>
      <c r="G31" s="53"/>
      <c r="H31" s="53"/>
      <c r="I31" s="48"/>
      <c r="J31" s="36"/>
      <c r="K31" s="9"/>
      <c r="L31" s="1"/>
      <c r="M31" s="1"/>
    </row>
    <row r="32" spans="2:13">
      <c r="B32" s="7"/>
      <c r="C32" s="7"/>
      <c r="D32" s="9"/>
      <c r="E32" s="10"/>
      <c r="F32" s="9"/>
      <c r="G32" s="53"/>
      <c r="H32" s="53"/>
      <c r="I32" s="48"/>
      <c r="J32" s="37"/>
      <c r="K32" s="7"/>
      <c r="L32" s="1"/>
      <c r="M32" s="1"/>
    </row>
    <row r="33" spans="2:13">
      <c r="B33" s="7"/>
      <c r="C33" s="7"/>
      <c r="D33" s="9"/>
      <c r="E33" s="10"/>
      <c r="F33" s="9"/>
      <c r="G33" s="53"/>
      <c r="H33" s="53"/>
      <c r="I33" s="48"/>
      <c r="J33" s="37"/>
      <c r="K33" s="7"/>
      <c r="L33" s="1"/>
      <c r="M33" s="1"/>
    </row>
    <row r="34" spans="2:13">
      <c r="B34" s="1"/>
      <c r="C34" s="1"/>
      <c r="D34" s="39"/>
      <c r="E34" s="39"/>
      <c r="F34" s="1"/>
      <c r="G34" s="21"/>
      <c r="H34" s="21"/>
      <c r="I34" s="49"/>
      <c r="J34" s="38"/>
      <c r="K34" s="1"/>
      <c r="L34" s="1"/>
      <c r="M34" s="1"/>
    </row>
    <row r="35" spans="2:13">
      <c r="B35" s="1"/>
      <c r="C35" s="1"/>
      <c r="D35" s="39"/>
      <c r="E35" s="39"/>
      <c r="F35" s="1"/>
      <c r="G35" s="21"/>
      <c r="H35" s="21"/>
      <c r="I35" s="49"/>
      <c r="J35" s="38"/>
      <c r="K35" s="1"/>
      <c r="L35" s="1"/>
      <c r="M35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4"/>
  <sheetViews>
    <sheetView workbookViewId="0">
      <selection activeCell="B1" sqref="B1:H1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407</v>
      </c>
      <c r="C1" s="113"/>
      <c r="D1" s="113"/>
      <c r="E1" s="113"/>
      <c r="F1" s="113"/>
      <c r="G1" s="113"/>
      <c r="H1" s="113"/>
    </row>
    <row r="2" spans="2:13" ht="31.5">
      <c r="C2" s="1"/>
      <c r="D2" s="15"/>
      <c r="G2"/>
      <c r="H2"/>
      <c r="I2"/>
      <c r="J2"/>
    </row>
    <row r="3" spans="2:13" ht="17.25" thickBot="1">
      <c r="F3" s="4"/>
    </row>
    <row r="4" spans="2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2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2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2:13">
      <c r="B7" s="12"/>
      <c r="C7" s="14"/>
      <c r="D7" s="96"/>
      <c r="E7" s="97" t="s">
        <v>397</v>
      </c>
      <c r="F7" s="97" t="s">
        <v>357</v>
      </c>
      <c r="G7" s="98">
        <v>120500</v>
      </c>
      <c r="H7" s="99">
        <v>1</v>
      </c>
      <c r="I7" s="100">
        <v>120500</v>
      </c>
      <c r="J7" s="33"/>
      <c r="K7" s="14"/>
      <c r="L7" s="58"/>
      <c r="M7" s="59"/>
    </row>
    <row r="8" spans="2:13">
      <c r="B8" s="12"/>
      <c r="C8" s="14"/>
      <c r="D8" s="96"/>
      <c r="E8" s="97" t="s">
        <v>358</v>
      </c>
      <c r="F8" s="97" t="s">
        <v>359</v>
      </c>
      <c r="G8" s="98">
        <v>70</v>
      </c>
      <c r="H8" s="99">
        <v>1</v>
      </c>
      <c r="I8" s="100">
        <v>70</v>
      </c>
      <c r="J8" s="33"/>
      <c r="K8" s="14"/>
      <c r="L8" s="58"/>
      <c r="M8" s="59"/>
    </row>
    <row r="9" spans="2:13" ht="17.25" thickBot="1">
      <c r="B9" s="43" t="s">
        <v>21</v>
      </c>
      <c r="C9" s="41" t="s">
        <v>18</v>
      </c>
      <c r="D9" s="5"/>
      <c r="E9" s="6"/>
      <c r="F9" s="42" t="s">
        <v>22</v>
      </c>
      <c r="G9" s="52">
        <v>4321387</v>
      </c>
      <c r="H9" s="54" t="s">
        <v>19</v>
      </c>
      <c r="I9" s="30">
        <f>SUM(I7:I8)</f>
        <v>120570</v>
      </c>
      <c r="J9" s="40" t="s">
        <v>23</v>
      </c>
      <c r="K9" s="30">
        <f>D9+G9-I9</f>
        <v>4200817</v>
      </c>
      <c r="L9" s="60">
        <f>SUM(L7:L8)</f>
        <v>0</v>
      </c>
      <c r="M9" s="61">
        <f>SUM(M7:M8)</f>
        <v>0</v>
      </c>
    </row>
    <row r="10" spans="2:13">
      <c r="B10" s="7"/>
      <c r="C10" s="8"/>
      <c r="D10" s="10"/>
      <c r="E10" s="10"/>
      <c r="F10" s="9"/>
      <c r="G10" s="53"/>
      <c r="H10" s="53"/>
      <c r="I10" s="48"/>
      <c r="J10" s="34"/>
      <c r="K10" s="7"/>
      <c r="L10" s="1"/>
      <c r="M10" s="1"/>
    </row>
    <row r="11" spans="2:13">
      <c r="B11" s="7"/>
      <c r="C11" s="8"/>
      <c r="D11" s="10"/>
      <c r="E11" s="10"/>
      <c r="F11" s="9"/>
      <c r="G11" s="53"/>
      <c r="H11" s="53"/>
      <c r="I11" s="48"/>
      <c r="J11" s="34"/>
      <c r="K11" s="7"/>
      <c r="L11" s="1"/>
      <c r="M11" s="1"/>
    </row>
    <row r="12" spans="2:13">
      <c r="B12" s="7"/>
      <c r="C12" s="8"/>
      <c r="D12" s="10"/>
      <c r="E12" s="10"/>
      <c r="F12" s="9"/>
      <c r="G12" s="53"/>
      <c r="H12" s="53"/>
      <c r="I12" s="48"/>
      <c r="J12" s="34"/>
      <c r="K12" s="7"/>
      <c r="L12" s="1"/>
      <c r="M12" s="1"/>
    </row>
    <row r="13" spans="2:13">
      <c r="B13" s="7"/>
      <c r="C13" s="8"/>
      <c r="D13" s="10"/>
      <c r="E13" s="10"/>
      <c r="F13" s="9"/>
      <c r="G13" s="53"/>
      <c r="H13" s="53"/>
      <c r="I13" s="48"/>
      <c r="J13" s="34"/>
      <c r="K13" s="7"/>
      <c r="L13" s="1"/>
      <c r="M13" s="1"/>
    </row>
    <row r="14" spans="2:13">
      <c r="B14" s="7"/>
      <c r="C14" s="8"/>
      <c r="D14" s="10"/>
      <c r="E14" s="10"/>
      <c r="F14" s="9"/>
      <c r="G14" s="53"/>
      <c r="H14" s="53"/>
      <c r="I14" s="48"/>
      <c r="J14" s="34"/>
      <c r="K14" s="7"/>
      <c r="L14" s="1"/>
      <c r="M14" s="1"/>
    </row>
    <row r="15" spans="2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2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/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9"/>
      <c r="C29" s="9"/>
      <c r="D29" s="10"/>
      <c r="E29" s="10"/>
      <c r="F29" s="9"/>
      <c r="G29" s="53"/>
      <c r="H29" s="53"/>
      <c r="I29" s="48"/>
      <c r="J29" s="35"/>
      <c r="K29" s="9"/>
      <c r="L29" s="1"/>
      <c r="M29" s="1"/>
    </row>
    <row r="30" spans="2:13">
      <c r="B30" s="9"/>
      <c r="C30" s="9"/>
      <c r="D30" s="10"/>
      <c r="E30" s="9"/>
      <c r="F30" s="9"/>
      <c r="G30" s="53"/>
      <c r="H30" s="53"/>
      <c r="I30" s="48"/>
      <c r="J30" s="36"/>
      <c r="K30" s="9"/>
      <c r="L30" s="1"/>
      <c r="M30" s="1"/>
    </row>
    <row r="31" spans="2:13">
      <c r="B31" s="7"/>
      <c r="C31" s="7"/>
      <c r="D31" s="9"/>
      <c r="E31" s="10"/>
      <c r="F31" s="9"/>
      <c r="G31" s="53"/>
      <c r="H31" s="53"/>
      <c r="I31" s="48"/>
      <c r="J31" s="37"/>
      <c r="K31" s="7"/>
      <c r="L31" s="1"/>
      <c r="M31" s="1"/>
    </row>
    <row r="32" spans="2:13">
      <c r="B32" s="7"/>
      <c r="C32" s="7"/>
      <c r="D32" s="9"/>
      <c r="E32" s="10"/>
      <c r="F32" s="9"/>
      <c r="G32" s="53"/>
      <c r="H32" s="53"/>
      <c r="I32" s="48"/>
      <c r="J32" s="37"/>
      <c r="K32" s="7"/>
      <c r="L32" s="1"/>
      <c r="M32" s="1"/>
    </row>
    <row r="33" spans="2:13">
      <c r="B33" s="1"/>
      <c r="C33" s="1"/>
      <c r="D33" s="39"/>
      <c r="E33" s="39"/>
      <c r="F33" s="1"/>
      <c r="G33" s="21"/>
      <c r="H33" s="21"/>
      <c r="I33" s="49"/>
      <c r="J33" s="38"/>
      <c r="K33" s="1"/>
      <c r="L33" s="1"/>
      <c r="M33" s="1"/>
    </row>
    <row r="34" spans="2:13">
      <c r="B34" s="1"/>
      <c r="C34" s="1"/>
      <c r="D34" s="39"/>
      <c r="E34" s="39"/>
      <c r="F34" s="1"/>
      <c r="G34" s="21"/>
      <c r="H34" s="21"/>
      <c r="I34" s="49"/>
      <c r="J34" s="38"/>
      <c r="K34" s="1"/>
      <c r="L34" s="1"/>
      <c r="M34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4"/>
  <sheetViews>
    <sheetView topLeftCell="B1" zoomScale="85" zoomScaleNormal="85" workbookViewId="0">
      <selection activeCell="M25" sqref="L25:M28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406</v>
      </c>
      <c r="C1" s="113"/>
      <c r="D1" s="113"/>
      <c r="E1" s="113"/>
      <c r="F1" s="113"/>
      <c r="G1" s="113"/>
      <c r="H1" s="113"/>
    </row>
    <row r="2" spans="2:13" ht="31.5">
      <c r="C2" s="1"/>
      <c r="D2" s="15"/>
      <c r="G2"/>
      <c r="H2"/>
      <c r="I2"/>
      <c r="J2"/>
    </row>
    <row r="3" spans="2:13" ht="17.25" thickBot="1">
      <c r="F3" s="4"/>
    </row>
    <row r="4" spans="2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2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2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2:13">
      <c r="B7" s="12"/>
      <c r="C7" s="14"/>
      <c r="D7" s="96"/>
      <c r="E7" s="97" t="s">
        <v>360</v>
      </c>
      <c r="F7" s="97" t="s">
        <v>357</v>
      </c>
      <c r="G7" s="98">
        <v>97500</v>
      </c>
      <c r="H7" s="99">
        <v>1</v>
      </c>
      <c r="I7" s="100">
        <v>97500</v>
      </c>
      <c r="J7" s="33"/>
      <c r="K7" s="14"/>
      <c r="L7" s="58"/>
      <c r="M7" s="59"/>
    </row>
    <row r="8" spans="2:13">
      <c r="B8" s="12"/>
      <c r="C8" s="14"/>
      <c r="D8" s="33"/>
      <c r="E8" s="14"/>
      <c r="F8" s="33"/>
      <c r="G8" s="14"/>
      <c r="H8" s="33"/>
      <c r="I8" s="14"/>
      <c r="J8" s="33"/>
      <c r="K8" s="14"/>
      <c r="L8" s="58"/>
      <c r="M8" s="59"/>
    </row>
    <row r="9" spans="2:13" ht="17.25" thickBot="1">
      <c r="B9" s="43" t="s">
        <v>21</v>
      </c>
      <c r="C9" s="41" t="s">
        <v>18</v>
      </c>
      <c r="D9" s="5"/>
      <c r="E9" s="6"/>
      <c r="F9" s="42" t="s">
        <v>22</v>
      </c>
      <c r="G9" s="52">
        <v>4200817</v>
      </c>
      <c r="H9" s="54" t="s">
        <v>19</v>
      </c>
      <c r="I9" s="30">
        <f>SUM(I7:I7)</f>
        <v>97500</v>
      </c>
      <c r="J9" s="40" t="s">
        <v>23</v>
      </c>
      <c r="K9" s="30">
        <f>D9+G9-I9</f>
        <v>4103317</v>
      </c>
      <c r="L9" s="60">
        <f>SUM(L7:L8)</f>
        <v>0</v>
      </c>
      <c r="M9" s="61">
        <f>SUM(M7:M8)</f>
        <v>0</v>
      </c>
    </row>
    <row r="10" spans="2:13">
      <c r="B10" s="7"/>
      <c r="C10" s="8"/>
      <c r="D10" s="10"/>
      <c r="E10" s="10"/>
      <c r="F10" s="9"/>
      <c r="G10" s="53"/>
      <c r="H10" s="53"/>
      <c r="I10" s="48"/>
      <c r="J10" s="34"/>
      <c r="K10" s="7"/>
      <c r="L10" s="1"/>
      <c r="M10" s="1"/>
    </row>
    <row r="11" spans="2:13">
      <c r="B11" s="7"/>
      <c r="C11" s="8"/>
      <c r="D11" s="10"/>
      <c r="E11" s="10"/>
      <c r="F11" s="9"/>
      <c r="G11" s="53"/>
      <c r="H11" s="53"/>
      <c r="I11" s="48"/>
      <c r="J11" s="34"/>
      <c r="K11" s="7"/>
      <c r="L11" s="1"/>
      <c r="M11" s="1"/>
    </row>
    <row r="12" spans="2:13">
      <c r="B12" s="7"/>
      <c r="C12" s="8"/>
      <c r="D12" s="10"/>
      <c r="E12" s="10"/>
      <c r="F12" s="9"/>
      <c r="G12" s="53"/>
      <c r="H12" s="53"/>
      <c r="I12" s="48"/>
      <c r="J12" s="34"/>
      <c r="K12" s="7"/>
      <c r="L12" s="1"/>
      <c r="M12" s="1"/>
    </row>
    <row r="13" spans="2:13">
      <c r="B13" s="7"/>
      <c r="C13" s="8"/>
      <c r="D13" s="10"/>
      <c r="E13" s="10"/>
      <c r="F13" s="9"/>
      <c r="G13" s="53"/>
      <c r="H13" s="53"/>
      <c r="I13" s="48"/>
      <c r="J13" s="34"/>
      <c r="K13" s="7"/>
      <c r="L13" s="1"/>
      <c r="M13" s="1"/>
    </row>
    <row r="14" spans="2:13">
      <c r="B14" s="7"/>
      <c r="C14" s="8"/>
      <c r="D14" s="10"/>
      <c r="E14" s="10"/>
      <c r="F14" s="9"/>
      <c r="G14" s="53"/>
      <c r="H14" s="53"/>
      <c r="I14" s="48"/>
      <c r="J14" s="34"/>
      <c r="K14" s="7"/>
      <c r="L14" s="1"/>
      <c r="M14" s="1"/>
    </row>
    <row r="15" spans="2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2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/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9"/>
      <c r="C29" s="9"/>
      <c r="D29" s="10"/>
      <c r="E29" s="10"/>
      <c r="F29" s="9"/>
      <c r="G29" s="53"/>
      <c r="H29" s="53"/>
      <c r="I29" s="48"/>
      <c r="J29" s="35"/>
      <c r="K29" s="9"/>
      <c r="L29" s="1"/>
      <c r="M29" s="1"/>
    </row>
    <row r="30" spans="2:13">
      <c r="B30" s="9"/>
      <c r="C30" s="9"/>
      <c r="D30" s="10"/>
      <c r="E30" s="9"/>
      <c r="F30" s="9"/>
      <c r="G30" s="53"/>
      <c r="H30" s="53"/>
      <c r="I30" s="48"/>
      <c r="J30" s="36"/>
      <c r="K30" s="9"/>
      <c r="L30" s="1"/>
      <c r="M30" s="1"/>
    </row>
    <row r="31" spans="2:13">
      <c r="B31" s="7"/>
      <c r="C31" s="7"/>
      <c r="D31" s="9"/>
      <c r="E31" s="10"/>
      <c r="F31" s="9"/>
      <c r="G31" s="53"/>
      <c r="H31" s="53"/>
      <c r="I31" s="48"/>
      <c r="J31" s="37"/>
      <c r="K31" s="7"/>
      <c r="L31" s="1"/>
      <c r="M31" s="1"/>
    </row>
    <row r="32" spans="2:13">
      <c r="B32" s="7"/>
      <c r="C32" s="7"/>
      <c r="D32" s="9"/>
      <c r="E32" s="10"/>
      <c r="F32" s="9"/>
      <c r="G32" s="53"/>
      <c r="H32" s="53"/>
      <c r="I32" s="48"/>
      <c r="J32" s="37"/>
      <c r="K32" s="7"/>
      <c r="L32" s="1"/>
      <c r="M32" s="1"/>
    </row>
    <row r="33" spans="2:13">
      <c r="B33" s="1"/>
      <c r="C33" s="1"/>
      <c r="D33" s="39"/>
      <c r="E33" s="39"/>
      <c r="F33" s="1"/>
      <c r="G33" s="21"/>
      <c r="H33" s="21"/>
      <c r="I33" s="49"/>
      <c r="J33" s="38"/>
      <c r="K33" s="1"/>
      <c r="L33" s="1"/>
      <c r="M33" s="1"/>
    </row>
    <row r="34" spans="2:13">
      <c r="B34" s="1"/>
      <c r="C34" s="1"/>
      <c r="D34" s="39"/>
      <c r="E34" s="39"/>
      <c r="F34" s="1"/>
      <c r="G34" s="21"/>
      <c r="H34" s="21"/>
      <c r="I34" s="49"/>
      <c r="J34" s="38"/>
      <c r="K34" s="1"/>
      <c r="L34" s="1"/>
      <c r="M34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4"/>
  <sheetViews>
    <sheetView topLeftCell="B1" zoomScale="85" zoomScaleNormal="85" workbookViewId="0">
      <selection activeCell="B1" sqref="B1:H1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441</v>
      </c>
      <c r="C1" s="113"/>
      <c r="D1" s="113"/>
      <c r="E1" s="113"/>
      <c r="F1" s="113"/>
      <c r="G1" s="113"/>
      <c r="H1" s="113"/>
    </row>
    <row r="2" spans="2:13" ht="31.5">
      <c r="C2" s="1"/>
      <c r="D2" s="15"/>
      <c r="G2"/>
      <c r="H2"/>
      <c r="I2"/>
      <c r="J2"/>
    </row>
    <row r="3" spans="2:13" ht="17.25" thickBot="1">
      <c r="F3" s="4"/>
    </row>
    <row r="4" spans="2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2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2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2:13">
      <c r="B7" s="12"/>
      <c r="C7" s="14"/>
      <c r="D7" s="96" t="s">
        <v>420</v>
      </c>
      <c r="E7" s="33" t="s">
        <v>409</v>
      </c>
      <c r="F7" s="14" t="s">
        <v>408</v>
      </c>
      <c r="G7" s="33">
        <v>110500</v>
      </c>
      <c r="H7" s="14">
        <v>1</v>
      </c>
      <c r="I7" s="58">
        <v>110500</v>
      </c>
      <c r="J7" s="33"/>
      <c r="K7" s="14"/>
      <c r="L7" s="58"/>
      <c r="M7" s="59"/>
    </row>
    <row r="8" spans="2:13">
      <c r="B8" s="12"/>
      <c r="C8" s="14"/>
      <c r="D8" s="33"/>
      <c r="E8" s="14"/>
      <c r="F8" s="33"/>
      <c r="G8" s="14"/>
      <c r="H8" s="33"/>
      <c r="I8" s="14"/>
      <c r="J8" s="33"/>
      <c r="K8" s="14"/>
      <c r="L8" s="58"/>
      <c r="M8" s="59"/>
    </row>
    <row r="9" spans="2:13" ht="17.25" thickBot="1">
      <c r="B9" s="43" t="s">
        <v>21</v>
      </c>
      <c r="C9" s="41" t="s">
        <v>18</v>
      </c>
      <c r="D9" s="5"/>
      <c r="E9" s="6"/>
      <c r="F9" s="42" t="s">
        <v>22</v>
      </c>
      <c r="G9" s="52">
        <v>4103317</v>
      </c>
      <c r="H9" s="54" t="s">
        <v>19</v>
      </c>
      <c r="I9" s="30">
        <f>SUM(I7:I7)</f>
        <v>110500</v>
      </c>
      <c r="J9" s="40" t="s">
        <v>23</v>
      </c>
      <c r="K9" s="30">
        <f>D9+G9-I9</f>
        <v>3992817</v>
      </c>
      <c r="L9" s="60">
        <f>SUM(L7:L8)</f>
        <v>0</v>
      </c>
      <c r="M9" s="61">
        <f>SUM(M7:M8)</f>
        <v>0</v>
      </c>
    </row>
    <row r="10" spans="2:13">
      <c r="B10" s="7"/>
      <c r="C10" s="8"/>
      <c r="D10" s="10"/>
      <c r="E10" s="10"/>
      <c r="F10" s="9"/>
      <c r="G10" s="53"/>
      <c r="H10" s="53"/>
      <c r="I10" s="48"/>
      <c r="J10" s="34"/>
      <c r="K10" s="7"/>
      <c r="L10" s="1"/>
      <c r="M10" s="1"/>
    </row>
    <row r="11" spans="2:13">
      <c r="B11" s="7"/>
      <c r="C11" s="8"/>
      <c r="D11" s="10"/>
      <c r="E11" s="10"/>
      <c r="F11" s="9"/>
      <c r="G11" s="53"/>
      <c r="H11" s="53"/>
      <c r="I11" s="48"/>
      <c r="J11" s="34"/>
      <c r="K11" s="7"/>
      <c r="L11" s="1"/>
      <c r="M11" s="1"/>
    </row>
    <row r="12" spans="2:13">
      <c r="B12" s="7"/>
      <c r="C12" s="8"/>
      <c r="D12" s="10"/>
      <c r="E12" s="10"/>
      <c r="F12" s="9"/>
      <c r="G12" s="53"/>
      <c r="H12" s="53"/>
      <c r="I12" s="48"/>
      <c r="J12" s="34"/>
      <c r="K12" s="7"/>
      <c r="L12" s="1"/>
      <c r="M12" s="1"/>
    </row>
    <row r="13" spans="2:13">
      <c r="B13" s="7"/>
      <c r="C13" s="8"/>
      <c r="D13" s="10"/>
      <c r="E13" s="10"/>
      <c r="F13" s="9"/>
      <c r="G13" s="53"/>
      <c r="H13" s="53"/>
      <c r="I13" s="48"/>
      <c r="J13" s="34"/>
      <c r="K13" s="7"/>
      <c r="L13" s="1"/>
      <c r="M13" s="1"/>
    </row>
    <row r="14" spans="2:13">
      <c r="B14" s="7"/>
      <c r="C14" s="8"/>
      <c r="D14" s="10"/>
      <c r="E14" s="10"/>
      <c r="F14" s="9"/>
      <c r="G14" s="53"/>
      <c r="H14" s="53"/>
      <c r="I14" s="48"/>
      <c r="J14" s="34"/>
      <c r="K14" s="7"/>
      <c r="L14" s="1"/>
      <c r="M14" s="1"/>
    </row>
    <row r="15" spans="2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2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/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9"/>
      <c r="C29" s="9"/>
      <c r="D29" s="10"/>
      <c r="E29" s="10"/>
      <c r="F29" s="9"/>
      <c r="G29" s="53"/>
      <c r="H29" s="53"/>
      <c r="I29" s="48"/>
      <c r="J29" s="35"/>
      <c r="K29" s="9"/>
      <c r="L29" s="1"/>
      <c r="M29" s="1"/>
    </row>
    <row r="30" spans="2:13">
      <c r="B30" s="9"/>
      <c r="C30" s="9"/>
      <c r="D30" s="10"/>
      <c r="E30" s="9"/>
      <c r="F30" s="9"/>
      <c r="G30" s="53"/>
      <c r="H30" s="53"/>
      <c r="I30" s="48"/>
      <c r="J30" s="36"/>
      <c r="K30" s="9"/>
      <c r="L30" s="1"/>
      <c r="M30" s="1"/>
    </row>
    <row r="31" spans="2:13">
      <c r="B31" s="7"/>
      <c r="C31" s="7"/>
      <c r="D31" s="9"/>
      <c r="E31" s="10"/>
      <c r="F31" s="9"/>
      <c r="G31" s="53"/>
      <c r="H31" s="53"/>
      <c r="I31" s="48"/>
      <c r="J31" s="37"/>
      <c r="K31" s="7"/>
      <c r="L31" s="1"/>
      <c r="M31" s="1"/>
    </row>
    <row r="32" spans="2:13">
      <c r="B32" s="7"/>
      <c r="C32" s="7"/>
      <c r="D32" s="9"/>
      <c r="E32" s="10"/>
      <c r="F32" s="9"/>
      <c r="G32" s="53"/>
      <c r="H32" s="53"/>
      <c r="I32" s="48"/>
      <c r="J32" s="37"/>
      <c r="K32" s="7"/>
      <c r="L32" s="1"/>
      <c r="M32" s="1"/>
    </row>
    <row r="33" spans="2:13">
      <c r="B33" s="1"/>
      <c r="C33" s="1"/>
      <c r="D33" s="39"/>
      <c r="E33" s="39"/>
      <c r="F33" s="1"/>
      <c r="G33" s="21"/>
      <c r="H33" s="21"/>
      <c r="I33" s="49"/>
      <c r="J33" s="38"/>
      <c r="K33" s="1"/>
      <c r="L33" s="1"/>
      <c r="M33" s="1"/>
    </row>
    <row r="34" spans="2:13">
      <c r="B34" s="1"/>
      <c r="C34" s="1"/>
      <c r="D34" s="39"/>
      <c r="E34" s="39"/>
      <c r="F34" s="1"/>
      <c r="G34" s="21"/>
      <c r="H34" s="21"/>
      <c r="I34" s="49"/>
      <c r="J34" s="38"/>
      <c r="K34" s="1"/>
      <c r="L34" s="1"/>
      <c r="M34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7"/>
  <sheetViews>
    <sheetView topLeftCell="B1" zoomScale="85" zoomScaleNormal="85" workbookViewId="0">
      <selection activeCell="B1" sqref="B1:H1"/>
    </sheetView>
  </sheetViews>
  <sheetFormatPr defaultRowHeight="16.5"/>
  <cols>
    <col min="2" max="3" width="19.625" customWidth="1"/>
    <col min="4" max="4" width="16.125" style="4" customWidth="1"/>
    <col min="5" max="5" width="12.75" style="4" customWidth="1"/>
    <col min="6" max="6" width="25" customWidth="1"/>
    <col min="7" max="8" width="13.625" style="20" customWidth="1"/>
    <col min="9" max="9" width="12.375" style="47" customWidth="1"/>
    <col min="10" max="10" width="10.75" style="31" bestFit="1" customWidth="1"/>
    <col min="11" max="11" width="20.875" customWidth="1"/>
    <col min="12" max="12" width="17.125" customWidth="1"/>
  </cols>
  <sheetData>
    <row r="1" spans="2:13" ht="30" customHeight="1">
      <c r="B1" s="113" t="s">
        <v>440</v>
      </c>
      <c r="C1" s="113"/>
      <c r="D1" s="113"/>
      <c r="E1" s="113"/>
      <c r="F1" s="113"/>
      <c r="G1" s="113"/>
      <c r="H1" s="113"/>
    </row>
    <row r="2" spans="2:13" ht="31.5">
      <c r="C2" s="1"/>
      <c r="D2" s="15"/>
      <c r="G2"/>
      <c r="H2"/>
      <c r="I2"/>
      <c r="J2"/>
    </row>
    <row r="3" spans="2:13" ht="17.25" thickBot="1">
      <c r="F3" s="4"/>
    </row>
    <row r="4" spans="2:13">
      <c r="B4" s="123" t="s">
        <v>29</v>
      </c>
      <c r="C4" s="124"/>
      <c r="D4" s="117" t="s">
        <v>24</v>
      </c>
      <c r="E4" s="117" t="s">
        <v>12</v>
      </c>
      <c r="F4" s="110" t="s">
        <v>30</v>
      </c>
      <c r="G4" s="111"/>
      <c r="H4" s="111"/>
      <c r="I4" s="111"/>
      <c r="J4" s="111"/>
      <c r="K4" s="111"/>
      <c r="L4" s="111"/>
      <c r="M4" s="112"/>
    </row>
    <row r="5" spans="2:13">
      <c r="B5" s="114" t="s">
        <v>26</v>
      </c>
      <c r="C5" s="115" t="s">
        <v>25</v>
      </c>
      <c r="D5" s="116"/>
      <c r="E5" s="116"/>
      <c r="F5" s="116" t="s">
        <v>13</v>
      </c>
      <c r="G5" s="118" t="s">
        <v>14</v>
      </c>
      <c r="H5" s="118" t="s">
        <v>15</v>
      </c>
      <c r="I5" s="119" t="s">
        <v>16</v>
      </c>
      <c r="J5" s="121" t="s">
        <v>20</v>
      </c>
      <c r="K5" s="116" t="s">
        <v>17</v>
      </c>
      <c r="L5" s="108" t="s">
        <v>27</v>
      </c>
      <c r="M5" s="109" t="s">
        <v>28</v>
      </c>
    </row>
    <row r="6" spans="2:13">
      <c r="B6" s="114"/>
      <c r="C6" s="115"/>
      <c r="D6" s="116"/>
      <c r="E6" s="116"/>
      <c r="F6" s="116"/>
      <c r="G6" s="118"/>
      <c r="H6" s="118"/>
      <c r="I6" s="120"/>
      <c r="J6" s="122"/>
      <c r="K6" s="116"/>
      <c r="L6" s="108"/>
      <c r="M6" s="109"/>
    </row>
    <row r="7" spans="2:13">
      <c r="B7" s="12"/>
      <c r="C7" s="14"/>
      <c r="D7" s="96" t="s">
        <v>421</v>
      </c>
      <c r="E7" s="97" t="s">
        <v>434</v>
      </c>
      <c r="F7" s="97" t="s">
        <v>435</v>
      </c>
      <c r="G7" s="98">
        <v>23000</v>
      </c>
      <c r="H7" s="99">
        <v>1</v>
      </c>
      <c r="I7" s="100">
        <v>23000</v>
      </c>
      <c r="J7" s="33"/>
      <c r="K7" s="14"/>
      <c r="L7" s="58"/>
      <c r="M7" s="59"/>
    </row>
    <row r="8" spans="2:13">
      <c r="B8" s="12"/>
      <c r="C8" s="14"/>
      <c r="D8" s="33"/>
      <c r="E8" s="14" t="s">
        <v>410</v>
      </c>
      <c r="F8" s="33" t="s">
        <v>416</v>
      </c>
      <c r="G8" s="14">
        <v>809000</v>
      </c>
      <c r="H8" s="33">
        <v>1</v>
      </c>
      <c r="I8" s="14">
        <v>809000</v>
      </c>
      <c r="J8" s="33"/>
      <c r="K8" s="14"/>
      <c r="L8" s="58"/>
      <c r="M8" s="59"/>
    </row>
    <row r="9" spans="2:13">
      <c r="B9" s="12"/>
      <c r="C9" s="14"/>
      <c r="D9" s="96"/>
      <c r="E9" s="97" t="s">
        <v>434</v>
      </c>
      <c r="F9" s="97" t="s">
        <v>436</v>
      </c>
      <c r="G9" s="98">
        <v>424200</v>
      </c>
      <c r="H9" s="99">
        <v>1</v>
      </c>
      <c r="I9" s="100">
        <v>424200</v>
      </c>
      <c r="J9" s="33"/>
      <c r="K9" s="14"/>
      <c r="L9" s="58"/>
      <c r="M9" s="59"/>
    </row>
    <row r="10" spans="2:13">
      <c r="B10" s="12"/>
      <c r="C10" s="14"/>
      <c r="D10" s="33"/>
      <c r="E10" s="14" t="s">
        <v>437</v>
      </c>
      <c r="F10" s="33" t="s">
        <v>438</v>
      </c>
      <c r="G10" s="14">
        <v>60000</v>
      </c>
      <c r="H10" s="33">
        <v>1</v>
      </c>
      <c r="I10" s="14">
        <v>60000</v>
      </c>
      <c r="J10" s="33"/>
      <c r="K10" s="14"/>
      <c r="L10" s="58"/>
      <c r="M10" s="59"/>
    </row>
    <row r="11" spans="2:13">
      <c r="B11" s="12"/>
      <c r="C11" s="14"/>
      <c r="D11" s="96"/>
      <c r="E11" s="97" t="s">
        <v>434</v>
      </c>
      <c r="F11" s="97" t="s">
        <v>439</v>
      </c>
      <c r="G11" s="98">
        <v>107000</v>
      </c>
      <c r="H11" s="99">
        <v>1</v>
      </c>
      <c r="I11" s="100">
        <v>107000</v>
      </c>
      <c r="J11" s="33"/>
      <c r="K11" s="14"/>
      <c r="L11" s="58"/>
      <c r="M11" s="59"/>
    </row>
    <row r="12" spans="2:13" ht="17.25" thickBot="1">
      <c r="B12" s="43" t="s">
        <v>21</v>
      </c>
      <c r="C12" s="41" t="s">
        <v>18</v>
      </c>
      <c r="D12" s="5"/>
      <c r="E12" s="6"/>
      <c r="F12" s="42" t="s">
        <v>22</v>
      </c>
      <c r="G12" s="52">
        <v>3992817</v>
      </c>
      <c r="H12" s="54" t="s">
        <v>19</v>
      </c>
      <c r="I12" s="30">
        <f>SUM(I7:I11)</f>
        <v>1423200</v>
      </c>
      <c r="J12" s="40" t="s">
        <v>23</v>
      </c>
      <c r="K12" s="30">
        <f>D12+G12-I12</f>
        <v>2569617</v>
      </c>
      <c r="L12" s="60" t="e">
        <f>SUM(#REF!)</f>
        <v>#REF!</v>
      </c>
      <c r="M12" s="61" t="e">
        <f>SUM(#REF!)</f>
        <v>#REF!</v>
      </c>
    </row>
    <row r="13" spans="2:13">
      <c r="B13" s="7"/>
      <c r="C13" s="8"/>
      <c r="D13" s="10"/>
      <c r="E13" s="10"/>
      <c r="F13" s="9"/>
      <c r="G13" s="53"/>
      <c r="H13" s="53"/>
      <c r="I13" s="48"/>
      <c r="J13" s="34"/>
      <c r="K13" s="7"/>
      <c r="L13" s="1"/>
      <c r="M13" s="1"/>
    </row>
    <row r="14" spans="2:13">
      <c r="B14" s="7"/>
      <c r="C14" s="8"/>
      <c r="D14" s="10"/>
      <c r="E14" s="10"/>
      <c r="F14" s="9"/>
      <c r="G14" s="53"/>
      <c r="H14" s="53"/>
      <c r="I14" s="48"/>
      <c r="J14" s="34"/>
      <c r="K14" s="7"/>
      <c r="L14" s="1"/>
      <c r="M14" s="1"/>
    </row>
    <row r="15" spans="2:13">
      <c r="B15" s="7"/>
      <c r="C15" s="8"/>
      <c r="D15" s="10"/>
      <c r="E15" s="10"/>
      <c r="F15" s="9"/>
      <c r="G15" s="53"/>
      <c r="H15" s="53"/>
      <c r="I15" s="48"/>
      <c r="J15" s="34"/>
      <c r="K15" s="7"/>
      <c r="L15" s="1"/>
      <c r="M15" s="1"/>
    </row>
    <row r="16" spans="2:13">
      <c r="B16" s="7"/>
      <c r="C16" s="8"/>
      <c r="D16" s="10"/>
      <c r="E16" s="10"/>
      <c r="F16" s="9"/>
      <c r="G16" s="53"/>
      <c r="H16" s="53"/>
      <c r="I16" s="48"/>
      <c r="J16" s="34"/>
      <c r="K16" s="7"/>
      <c r="L16" s="1"/>
      <c r="M16" s="1"/>
    </row>
    <row r="17" spans="2:13">
      <c r="B17" s="7"/>
      <c r="C17" s="8"/>
      <c r="D17" s="10" t="s">
        <v>432</v>
      </c>
      <c r="E17" s="10"/>
      <c r="F17" s="9"/>
      <c r="G17" s="53"/>
      <c r="H17" s="53"/>
      <c r="I17" s="48"/>
      <c r="J17" s="34"/>
      <c r="K17" s="7"/>
      <c r="L17" s="1"/>
      <c r="M17" s="1"/>
    </row>
    <row r="18" spans="2:13">
      <c r="B18" s="7"/>
      <c r="C18" s="8"/>
      <c r="D18" s="10"/>
      <c r="E18" s="10"/>
      <c r="F18" s="9"/>
      <c r="G18" s="53"/>
      <c r="H18" s="53"/>
      <c r="I18" s="48"/>
      <c r="J18" s="34"/>
      <c r="K18" s="7"/>
      <c r="L18" s="1"/>
      <c r="M18" s="1"/>
    </row>
    <row r="19" spans="2:13">
      <c r="B19" s="7"/>
      <c r="C19" s="8"/>
      <c r="D19" s="10"/>
      <c r="E19" s="10"/>
      <c r="F19" s="9"/>
      <c r="G19" s="53"/>
      <c r="H19" s="53"/>
      <c r="I19" s="48"/>
      <c r="J19" s="34"/>
      <c r="K19" s="7"/>
      <c r="L19" s="1"/>
      <c r="M19" s="1"/>
    </row>
    <row r="20" spans="2:13">
      <c r="B20" s="7"/>
      <c r="C20" s="8"/>
      <c r="D20" s="10"/>
      <c r="E20" s="10"/>
      <c r="F20" s="9"/>
      <c r="G20" s="53"/>
      <c r="H20" s="53"/>
      <c r="I20" s="48"/>
      <c r="J20" s="34"/>
      <c r="K20" s="7"/>
      <c r="L20" s="1"/>
      <c r="M20" s="1"/>
    </row>
    <row r="21" spans="2:13">
      <c r="B21" s="7"/>
      <c r="C21" s="8"/>
      <c r="D21" s="10"/>
      <c r="E21" s="10"/>
      <c r="F21" s="9"/>
      <c r="G21" s="53"/>
      <c r="H21" s="53"/>
      <c r="I21" s="48"/>
      <c r="J21" s="34"/>
      <c r="K21" s="7"/>
      <c r="L21" s="1"/>
      <c r="M21" s="1"/>
    </row>
    <row r="22" spans="2:13">
      <c r="B22" s="7"/>
      <c r="C22" s="8"/>
      <c r="D22" s="10"/>
      <c r="E22" s="10"/>
      <c r="F22" s="9"/>
      <c r="G22" s="53"/>
      <c r="H22" s="53"/>
      <c r="I22" s="48"/>
      <c r="J22" s="34"/>
      <c r="K22" s="7"/>
      <c r="L22" s="1"/>
      <c r="M22" s="1"/>
    </row>
    <row r="23" spans="2:13">
      <c r="B23" s="7"/>
      <c r="C23" s="8"/>
      <c r="D23" s="10"/>
      <c r="E23" s="10"/>
      <c r="F23" s="9"/>
      <c r="G23" s="53"/>
      <c r="H23" s="53"/>
      <c r="I23" s="48"/>
      <c r="J23" s="34"/>
      <c r="K23" s="7"/>
      <c r="L23" s="1"/>
      <c r="M23" s="1"/>
    </row>
    <row r="24" spans="2:13">
      <c r="B24" s="7"/>
      <c r="C24" s="8"/>
      <c r="D24" s="10"/>
      <c r="E24" s="10"/>
      <c r="F24" s="9"/>
      <c r="G24" s="53"/>
      <c r="H24" s="53"/>
      <c r="I24" s="48"/>
      <c r="J24" s="34"/>
      <c r="K24" s="7"/>
      <c r="L24" s="1"/>
      <c r="M24" s="1"/>
    </row>
    <row r="25" spans="2:13">
      <c r="B25" s="7"/>
      <c r="C25" s="8"/>
      <c r="D25" s="10"/>
      <c r="E25" s="10"/>
      <c r="F25" s="9"/>
      <c r="G25" s="53"/>
      <c r="H25" s="53"/>
      <c r="I25" s="48"/>
      <c r="J25" s="34"/>
      <c r="K25" s="7"/>
      <c r="L25" s="1"/>
      <c r="M25" s="1"/>
    </row>
    <row r="26" spans="2:13">
      <c r="B26" s="7"/>
      <c r="C26" s="8"/>
      <c r="D26" s="10"/>
      <c r="E26" s="10"/>
      <c r="F26" s="9"/>
      <c r="G26" s="53"/>
      <c r="H26" s="53"/>
      <c r="I26" s="48"/>
      <c r="J26" s="34"/>
      <c r="K26" s="7"/>
      <c r="L26" s="1"/>
      <c r="M26" s="1"/>
    </row>
    <row r="27" spans="2:13">
      <c r="B27" s="7"/>
      <c r="C27" s="8"/>
      <c r="D27" s="10"/>
      <c r="E27" s="10"/>
      <c r="F27" s="9"/>
      <c r="G27" s="53"/>
      <c r="H27" s="53"/>
      <c r="I27" s="48"/>
      <c r="J27" s="34"/>
      <c r="K27" s="7"/>
      <c r="L27" s="1"/>
      <c r="M27" s="1"/>
    </row>
    <row r="28" spans="2:13">
      <c r="B28" s="7"/>
      <c r="C28" s="8"/>
      <c r="D28" s="10"/>
      <c r="E28" s="10"/>
      <c r="F28" s="9"/>
      <c r="G28" s="53"/>
      <c r="H28" s="53"/>
      <c r="I28" s="48"/>
      <c r="J28" s="34"/>
      <c r="K28" s="7"/>
      <c r="L28" s="1"/>
      <c r="M28" s="1"/>
    </row>
    <row r="29" spans="2:13">
      <c r="B29" s="7"/>
      <c r="C29" s="8"/>
      <c r="D29" s="10"/>
      <c r="E29" s="10"/>
      <c r="F29" s="9"/>
      <c r="G29" s="53"/>
      <c r="H29" s="53"/>
      <c r="I29" s="48"/>
      <c r="J29" s="34"/>
      <c r="K29" s="7"/>
      <c r="L29" s="1"/>
      <c r="M29" s="1"/>
    </row>
    <row r="30" spans="2:13">
      <c r="B30" s="7"/>
      <c r="C30" s="8"/>
      <c r="D30" s="10"/>
      <c r="E30" s="10"/>
      <c r="F30" s="9"/>
      <c r="G30" s="53"/>
      <c r="H30" s="53"/>
      <c r="I30" s="48"/>
      <c r="J30" s="34"/>
      <c r="K30" s="7"/>
      <c r="L30" s="1"/>
      <c r="M30" s="1"/>
    </row>
    <row r="31" spans="2:13">
      <c r="B31" s="7"/>
      <c r="C31" s="8"/>
      <c r="D31" s="10"/>
      <c r="E31" s="10"/>
      <c r="F31" s="9"/>
      <c r="G31" s="53"/>
      <c r="H31" s="53"/>
      <c r="I31" s="48"/>
      <c r="J31" s="34"/>
      <c r="K31" s="7"/>
      <c r="L31" s="1"/>
      <c r="M31" s="1"/>
    </row>
    <row r="32" spans="2:13">
      <c r="B32" s="9"/>
      <c r="C32" s="9"/>
      <c r="D32" s="10"/>
      <c r="E32" s="10"/>
      <c r="F32" s="9"/>
      <c r="G32" s="53"/>
      <c r="H32" s="53"/>
      <c r="I32" s="48"/>
      <c r="J32" s="35"/>
      <c r="K32" s="9"/>
      <c r="L32" s="1"/>
      <c r="M32" s="1"/>
    </row>
    <row r="33" spans="2:13">
      <c r="B33" s="9"/>
      <c r="C33" s="9"/>
      <c r="D33" s="10"/>
      <c r="E33" s="9"/>
      <c r="F33" s="9"/>
      <c r="G33" s="53"/>
      <c r="H33" s="53"/>
      <c r="I33" s="48"/>
      <c r="J33" s="36"/>
      <c r="K33" s="9"/>
      <c r="L33" s="1"/>
      <c r="M33" s="1"/>
    </row>
    <row r="34" spans="2:13">
      <c r="B34" s="7"/>
      <c r="C34" s="7"/>
      <c r="D34" s="9"/>
      <c r="E34" s="10"/>
      <c r="F34" s="9"/>
      <c r="G34" s="53"/>
      <c r="H34" s="53"/>
      <c r="I34" s="48"/>
      <c r="J34" s="37"/>
      <c r="K34" s="7"/>
      <c r="L34" s="1"/>
      <c r="M34" s="1"/>
    </row>
    <row r="35" spans="2:13">
      <c r="B35" s="7"/>
      <c r="C35" s="7"/>
      <c r="D35" s="9"/>
      <c r="E35" s="10"/>
      <c r="F35" s="9"/>
      <c r="G35" s="53"/>
      <c r="H35" s="53"/>
      <c r="I35" s="48"/>
      <c r="J35" s="37"/>
      <c r="K35" s="7"/>
      <c r="L35" s="1"/>
      <c r="M35" s="1"/>
    </row>
    <row r="36" spans="2:13">
      <c r="B36" s="1"/>
      <c r="C36" s="1"/>
      <c r="D36" s="39"/>
      <c r="E36" s="39"/>
      <c r="F36" s="1"/>
      <c r="G36" s="21"/>
      <c r="H36" s="21"/>
      <c r="I36" s="49"/>
      <c r="J36" s="38"/>
      <c r="K36" s="1"/>
      <c r="L36" s="1"/>
      <c r="M36" s="1"/>
    </row>
    <row r="37" spans="2:13">
      <c r="B37" s="1"/>
      <c r="C37" s="1"/>
      <c r="D37" s="39"/>
      <c r="E37" s="39"/>
      <c r="F37" s="1"/>
      <c r="G37" s="21"/>
      <c r="H37" s="21"/>
      <c r="I37" s="49"/>
      <c r="J37" s="38"/>
      <c r="K37" s="1"/>
      <c r="L37" s="1"/>
      <c r="M37" s="1"/>
    </row>
  </sheetData>
  <mergeCells count="15">
    <mergeCell ref="B1:H1"/>
    <mergeCell ref="B4:C4"/>
    <mergeCell ref="D4:D6"/>
    <mergeCell ref="E4:E6"/>
    <mergeCell ref="F4:M4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날짜별 내역</vt:lpstr>
      <vt:lpstr>세부 내역</vt:lpstr>
      <vt:lpstr>3월 내역</vt:lpstr>
      <vt:lpstr>4월 내역</vt:lpstr>
      <vt:lpstr>5월 내역</vt:lpstr>
      <vt:lpstr>6월 내역</vt:lpstr>
      <vt:lpstr>7월 내역</vt:lpstr>
      <vt:lpstr>8월 내역</vt:lpstr>
      <vt:lpstr>9월 내역</vt:lpstr>
      <vt:lpstr>10월 내역</vt:lpstr>
      <vt:lpstr>11월 내역</vt:lpstr>
      <vt:lpstr>12월 내역</vt:lpstr>
      <vt:lpstr>현재 잔액 및 통장내역</vt:lpstr>
      <vt:lpstr>학생회비 납부인원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중앙감사위원장</dc:creator>
  <cp:lastModifiedBy>choikwangho</cp:lastModifiedBy>
  <cp:lastPrinted>2015-05-05T07:29:35Z</cp:lastPrinted>
  <dcterms:created xsi:type="dcterms:W3CDTF">2011-07-17T03:53:58Z</dcterms:created>
  <dcterms:modified xsi:type="dcterms:W3CDTF">2017-02-22T05:07:38Z</dcterms:modified>
</cp:coreProperties>
</file>